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15" windowWidth="6885" windowHeight="4095" activeTab="3"/>
  </bookViews>
  <sheets>
    <sheet name="Menu" sheetId="1" r:id="rId1"/>
    <sheet name="Legenda" sheetId="2" r:id="rId2"/>
    <sheet name="Simulation1" sheetId="3" r:id="rId3"/>
    <sheet name="Simulation2" sheetId="4" r:id="rId4"/>
  </sheets>
  <definedNames>
    <definedName name="Alphaf">#REF!</definedName>
    <definedName name="Alpham">#REF!</definedName>
    <definedName name="F">#REF!</definedName>
    <definedName name="Kf">#REF!</definedName>
    <definedName name="Km">#REF!</definedName>
    <definedName name="Lf">#REF!</definedName>
    <definedName name="Lm">#REF!</definedName>
    <definedName name="M">#REF!</definedName>
    <definedName name="Pf">#REF!</definedName>
    <definedName name="Pm">#REF!</definedName>
    <definedName name="re">#REF!</definedName>
    <definedName name="wa">#REF!</definedName>
  </definedNames>
  <calcPr fullCalcOnLoad="1"/>
</workbook>
</file>

<file path=xl/sharedStrings.xml><?xml version="1.0" encoding="utf-8"?>
<sst xmlns="http://schemas.openxmlformats.org/spreadsheetml/2006/main" count="346" uniqueCount="170">
  <si>
    <t>Exogenous variables</t>
  </si>
  <si>
    <t>Menu</t>
  </si>
  <si>
    <t>Legenda of the Ricardo simulation</t>
  </si>
  <si>
    <t>L</t>
  </si>
  <si>
    <t>Labor force (x 1000)</t>
  </si>
  <si>
    <t xml:space="preserve">Number of labor years needed to produce one unit of food </t>
  </si>
  <si>
    <t>Number of labor years needed to produce one unit of manufactures</t>
  </si>
  <si>
    <t>d</t>
  </si>
  <si>
    <t>Share of income spent on manufactures</t>
  </si>
  <si>
    <t>Autarky (endogenous variables)</t>
  </si>
  <si>
    <t>Autarky price of manufactures divided by the autarky price of food</t>
  </si>
  <si>
    <t>Autarky consumption of food</t>
  </si>
  <si>
    <t>Autarky consumption of manufactures</t>
  </si>
  <si>
    <t>F</t>
  </si>
  <si>
    <t>Autarky production of food</t>
  </si>
  <si>
    <t>M</t>
  </si>
  <si>
    <t>Autarky production of manufactures</t>
  </si>
  <si>
    <t>Trade (endogenous variables)</t>
  </si>
  <si>
    <t>Trade price of manufactures divided by the trade price of food</t>
  </si>
  <si>
    <t>Trade consumption of food</t>
  </si>
  <si>
    <t>Trade consumption of manufactures</t>
  </si>
  <si>
    <t>Trade production of food</t>
  </si>
  <si>
    <t>Trade production of manufactures</t>
  </si>
  <si>
    <t>Net exports of food</t>
  </si>
  <si>
    <t>Net exports of manufactures</t>
  </si>
  <si>
    <r>
      <t>a</t>
    </r>
    <r>
      <rPr>
        <vertAlign val="subscript"/>
        <sz val="10"/>
        <rFont val="Arial"/>
        <family val="2"/>
      </rPr>
      <t>f</t>
    </r>
  </si>
  <si>
    <r>
      <t>a</t>
    </r>
    <r>
      <rPr>
        <vertAlign val="subscript"/>
        <sz val="10"/>
        <rFont val="Arial"/>
        <family val="2"/>
      </rPr>
      <t>m</t>
    </r>
  </si>
  <si>
    <r>
      <t>p</t>
    </r>
    <r>
      <rPr>
        <vertAlign val="subscript"/>
        <sz val="10"/>
        <rFont val="Arial"/>
        <family val="2"/>
      </rPr>
      <t>m</t>
    </r>
    <r>
      <rPr>
        <sz val="10"/>
        <rFont val="Arial"/>
        <family val="2"/>
      </rPr>
      <t>/p</t>
    </r>
    <r>
      <rPr>
        <vertAlign val="subscript"/>
        <sz val="10"/>
        <rFont val="Arial"/>
        <family val="2"/>
      </rPr>
      <t>f</t>
    </r>
  </si>
  <si>
    <r>
      <t>C</t>
    </r>
    <r>
      <rPr>
        <vertAlign val="subscript"/>
        <sz val="10"/>
        <rFont val="Arial"/>
        <family val="2"/>
      </rPr>
      <t>f</t>
    </r>
    <r>
      <rPr>
        <sz val="10"/>
        <rFont val="Arial"/>
        <family val="0"/>
      </rPr>
      <t xml:space="preserve"> </t>
    </r>
  </si>
  <si>
    <r>
      <t>C</t>
    </r>
    <r>
      <rPr>
        <vertAlign val="subscript"/>
        <sz val="10"/>
        <rFont val="Arial"/>
        <family val="2"/>
      </rPr>
      <t>m</t>
    </r>
  </si>
  <si>
    <r>
      <t>E</t>
    </r>
    <r>
      <rPr>
        <vertAlign val="subscript"/>
        <sz val="10"/>
        <rFont val="Arial"/>
        <family val="2"/>
      </rPr>
      <t>f</t>
    </r>
  </si>
  <si>
    <r>
      <t>E</t>
    </r>
    <r>
      <rPr>
        <vertAlign val="subscript"/>
        <sz val="10"/>
        <rFont val="Arial"/>
        <family val="2"/>
      </rPr>
      <t>m</t>
    </r>
  </si>
  <si>
    <t>Ricardo simulation 1</t>
  </si>
  <si>
    <t>Total</t>
  </si>
  <si>
    <t>Albania</t>
  </si>
  <si>
    <t>Anguilla</t>
  </si>
  <si>
    <t>Argentina</t>
  </si>
  <si>
    <t>Armenia</t>
  </si>
  <si>
    <t>Australia</t>
  </si>
  <si>
    <t>Austria</t>
  </si>
  <si>
    <t>Azerbaijan</t>
  </si>
  <si>
    <t>Bahamas</t>
  </si>
  <si>
    <t>Bahrain</t>
  </si>
  <si>
    <t>Bangladesh</t>
  </si>
  <si>
    <t>Barbados</t>
  </si>
  <si>
    <t>Belarus</t>
  </si>
  <si>
    <t>Belgium</t>
  </si>
  <si>
    <t>Belize</t>
  </si>
  <si>
    <t>Bolivia</t>
  </si>
  <si>
    <t>Botswana</t>
  </si>
  <si>
    <t>Brazil</t>
  </si>
  <si>
    <t>Bulgaria</t>
  </si>
  <si>
    <t>Combodia</t>
  </si>
  <si>
    <t>Canada</t>
  </si>
  <si>
    <t>Chile</t>
  </si>
  <si>
    <t>China</t>
  </si>
  <si>
    <t>Colombia</t>
  </si>
  <si>
    <t>Costa Rica</t>
  </si>
  <si>
    <t>Croatia</t>
  </si>
  <si>
    <t>Cuba</t>
  </si>
  <si>
    <t>Cyprus</t>
  </si>
  <si>
    <t>Czech Republic</t>
  </si>
  <si>
    <t>Denmark</t>
  </si>
  <si>
    <t>Dominica</t>
  </si>
  <si>
    <t>Dominican Republic</t>
  </si>
  <si>
    <t>Ecuador</t>
  </si>
  <si>
    <t>Egypt</t>
  </si>
  <si>
    <t>El Salvador</t>
  </si>
  <si>
    <t>Eritrea</t>
  </si>
  <si>
    <t>Estonia</t>
  </si>
  <si>
    <t>Ethiopia</t>
  </si>
  <si>
    <t>Fiji</t>
  </si>
  <si>
    <t>Finland</t>
  </si>
  <si>
    <t>France</t>
  </si>
  <si>
    <t>Gambia</t>
  </si>
  <si>
    <t>Georgia</t>
  </si>
  <si>
    <t>Germany</t>
  </si>
  <si>
    <t>Greece</t>
  </si>
  <si>
    <t>Grenada</t>
  </si>
  <si>
    <t>Guatemala</t>
  </si>
  <si>
    <t>Guinea</t>
  </si>
  <si>
    <t>Guinea-Bissau</t>
  </si>
  <si>
    <t>Guyana</t>
  </si>
  <si>
    <t>Honduras</t>
  </si>
  <si>
    <t>Hong Kong, China</t>
  </si>
  <si>
    <t>Hungary</t>
  </si>
  <si>
    <t>Iceland</t>
  </si>
  <si>
    <t>India</t>
  </si>
  <si>
    <t>Indonesia</t>
  </si>
  <si>
    <t>Iran, Islamic Rep. of</t>
  </si>
  <si>
    <t>Ireland</t>
  </si>
  <si>
    <t>Israel</t>
  </si>
  <si>
    <t>Italy</t>
  </si>
  <si>
    <t>Jamaica</t>
  </si>
  <si>
    <t>Japan</t>
  </si>
  <si>
    <t>Jordan</t>
  </si>
  <si>
    <t>Kazakhstan</t>
  </si>
  <si>
    <t>Kenya</t>
  </si>
  <si>
    <t>Korea, Republic of</t>
  </si>
  <si>
    <t>Kuwait</t>
  </si>
  <si>
    <t>Kyrgyzstan</t>
  </si>
  <si>
    <t>Latvia</t>
  </si>
  <si>
    <t>Lithuania</t>
  </si>
  <si>
    <t>Luxembourg</t>
  </si>
  <si>
    <t>Macau, China</t>
  </si>
  <si>
    <t>Macedonia, The former Yugoslav Rep. of</t>
  </si>
  <si>
    <t>Malawi</t>
  </si>
  <si>
    <t>Malaysia</t>
  </si>
  <si>
    <t>Malta</t>
  </si>
  <si>
    <t>Mauritius</t>
  </si>
  <si>
    <t>Mexico</t>
  </si>
  <si>
    <t>Moldova, Rep. of</t>
  </si>
  <si>
    <t>Mongolia</t>
  </si>
  <si>
    <t>Netherlands</t>
  </si>
  <si>
    <t>New Zealand</t>
  </si>
  <si>
    <t>Nicaragua</t>
  </si>
  <si>
    <t>Norway</t>
  </si>
  <si>
    <t>Oman</t>
  </si>
  <si>
    <t>Pakistan</t>
  </si>
  <si>
    <t>Panama</t>
  </si>
  <si>
    <t>Papua New Guinea</t>
  </si>
  <si>
    <t>Paraguay</t>
  </si>
  <si>
    <t>Peru</t>
  </si>
  <si>
    <t>Philippines</t>
  </si>
  <si>
    <t>Poland</t>
  </si>
  <si>
    <t>Portugal</t>
  </si>
  <si>
    <t>Puerto Rico</t>
  </si>
  <si>
    <t>Qatar</t>
  </si>
  <si>
    <t>Romania</t>
  </si>
  <si>
    <t>Russian Federation</t>
  </si>
  <si>
    <t>Rwanda</t>
  </si>
  <si>
    <t>Saint Helena</t>
  </si>
  <si>
    <t>Saint Vincent and the Grenadines</t>
  </si>
  <si>
    <t>Saint Lucia</t>
  </si>
  <si>
    <t>Saudi Arabia</t>
  </si>
  <si>
    <t>Serbia and Montenegro</t>
  </si>
  <si>
    <t>Seychelles</t>
  </si>
  <si>
    <t>Singapore</t>
  </si>
  <si>
    <t>Slovakia</t>
  </si>
  <si>
    <t>Slovenia</t>
  </si>
  <si>
    <t>South Africa</t>
  </si>
  <si>
    <t>Spain</t>
  </si>
  <si>
    <t>Sri Lanka</t>
  </si>
  <si>
    <t>Sweden</t>
  </si>
  <si>
    <t>Switzerland</t>
  </si>
  <si>
    <t>Taiwan, China</t>
  </si>
  <si>
    <t>Thailand</t>
  </si>
  <si>
    <t>Trinidad and Tobago</t>
  </si>
  <si>
    <t>Turkey</t>
  </si>
  <si>
    <t>Ukraine</t>
  </si>
  <si>
    <t>United Kingdom</t>
  </si>
  <si>
    <t>United States</t>
  </si>
  <si>
    <t>Uruguay</t>
  </si>
  <si>
    <t>Uzbekistan</t>
  </si>
  <si>
    <t>Venezuela</t>
  </si>
  <si>
    <t>West bank and Gaza strip</t>
  </si>
  <si>
    <t>Zimbabwe</t>
  </si>
  <si>
    <t>Difference Autarky and trade (Trade - autarky)</t>
  </si>
  <si>
    <r>
      <t>a</t>
    </r>
    <r>
      <rPr>
        <b/>
        <vertAlign val="subscript"/>
        <sz val="12"/>
        <rFont val="Arial"/>
        <family val="2"/>
      </rPr>
      <t>f</t>
    </r>
  </si>
  <si>
    <r>
      <t>a</t>
    </r>
    <r>
      <rPr>
        <b/>
        <vertAlign val="subscript"/>
        <sz val="12"/>
        <rFont val="Arial"/>
        <family val="2"/>
      </rPr>
      <t>m</t>
    </r>
  </si>
  <si>
    <r>
      <t>p</t>
    </r>
    <r>
      <rPr>
        <b/>
        <vertAlign val="subscript"/>
        <sz val="12"/>
        <rFont val="Arial"/>
        <family val="2"/>
      </rPr>
      <t>m</t>
    </r>
    <r>
      <rPr>
        <b/>
        <sz val="12"/>
        <rFont val="Arial"/>
        <family val="2"/>
      </rPr>
      <t>/p</t>
    </r>
    <r>
      <rPr>
        <b/>
        <vertAlign val="subscript"/>
        <sz val="12"/>
        <rFont val="Arial"/>
        <family val="2"/>
      </rPr>
      <t>f</t>
    </r>
  </si>
  <si>
    <r>
      <t>F = C</t>
    </r>
    <r>
      <rPr>
        <b/>
        <vertAlign val="subscript"/>
        <sz val="12"/>
        <rFont val="Arial"/>
        <family val="2"/>
      </rPr>
      <t>f</t>
    </r>
    <r>
      <rPr>
        <b/>
        <sz val="12"/>
        <rFont val="Arial"/>
        <family val="2"/>
      </rPr>
      <t xml:space="preserve"> </t>
    </r>
  </si>
  <si>
    <r>
      <t>M = C</t>
    </r>
    <r>
      <rPr>
        <b/>
        <vertAlign val="subscript"/>
        <sz val="12"/>
        <rFont val="Arial"/>
        <family val="2"/>
      </rPr>
      <t>m</t>
    </r>
  </si>
  <si>
    <r>
      <t>C</t>
    </r>
    <r>
      <rPr>
        <b/>
        <vertAlign val="subscript"/>
        <sz val="12"/>
        <rFont val="Arial"/>
        <family val="2"/>
      </rPr>
      <t>f</t>
    </r>
    <r>
      <rPr>
        <b/>
        <sz val="12"/>
        <rFont val="Arial"/>
        <family val="2"/>
      </rPr>
      <t xml:space="preserve"> </t>
    </r>
  </si>
  <si>
    <r>
      <t>C</t>
    </r>
    <r>
      <rPr>
        <b/>
        <vertAlign val="subscript"/>
        <sz val="12"/>
        <rFont val="Arial"/>
        <family val="2"/>
      </rPr>
      <t>m</t>
    </r>
  </si>
  <si>
    <r>
      <t>E</t>
    </r>
    <r>
      <rPr>
        <b/>
        <vertAlign val="subscript"/>
        <sz val="12"/>
        <rFont val="Arial"/>
        <family val="2"/>
      </rPr>
      <t>f</t>
    </r>
  </si>
  <si>
    <r>
      <t>E</t>
    </r>
    <r>
      <rPr>
        <b/>
        <vertAlign val="subscript"/>
        <sz val="12"/>
        <rFont val="Arial"/>
        <family val="2"/>
      </rPr>
      <t>m</t>
    </r>
  </si>
  <si>
    <t>Ricardo simulation 2</t>
  </si>
  <si>
    <t>Difference in trade situation (Simulation 2 - Simulation 1)</t>
  </si>
  <si>
    <t>Question 4-5</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</si>
</sst>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quot;F&quot;\ #,##0_-;&quot;F&quot;\ #,##0\-"/>
    <numFmt numFmtId="179" formatCode="&quot;F&quot;\ #,##0_-;[Red]&quot;F&quot;\ #,##0\-"/>
    <numFmt numFmtId="180" formatCode="&quot;F&quot;\ #,##0.00_-;&quot;F&quot;\ #,##0.00\-"/>
    <numFmt numFmtId="181" formatCode="&quot;F&quot;\ #,##0.00_-;[Red]&quot;F&quot;\ #,##0.00\-"/>
    <numFmt numFmtId="182" formatCode="_-&quot;F&quot;\ * #,##0_-;_-&quot;F&quot;\ * #,##0\-;_-&quot;F&quot;\ * &quot;-&quot;_-;_-@_-"/>
    <numFmt numFmtId="183" formatCode="_-&quot;F&quot;\ * #,##0.00_-;_-&quot;F&quot;\ * #,##0.00\-;_-&quot;F&quot;\ * &quot;-&quot;??_-;_-@_-"/>
    <numFmt numFmtId="184" formatCode="0.00000"/>
    <numFmt numFmtId="185" formatCode="0.0000"/>
    <numFmt numFmtId="186" formatCode="0.000"/>
    <numFmt numFmtId="187" formatCode="0.0"/>
    <numFmt numFmtId="188" formatCode="0.00000000"/>
    <numFmt numFmtId="189" formatCode="0.0000000"/>
    <numFmt numFmtId="190" formatCode="0.000000"/>
    <numFmt numFmtId="191" formatCode="0.000000000"/>
    <numFmt numFmtId="192" formatCode="0.0000000000"/>
    <numFmt numFmtId="193" formatCode="0.00000000000"/>
    <numFmt numFmtId="194" formatCode="&quot;Yes&quot;;&quot;Yes&quot;;&quot;No&quot;"/>
    <numFmt numFmtId="195" formatCode="&quot;True&quot;;&quot;True&quot;;&quot;False&quot;"/>
    <numFmt numFmtId="196" formatCode="&quot;On&quot;;&quot;On&quot;;&quot;Off&quot;"/>
    <numFmt numFmtId="197" formatCode="#,##0.0"/>
    <numFmt numFmtId="198" formatCode="#,##0.000"/>
    <numFmt numFmtId="199" formatCode="#,##0.0000"/>
    <numFmt numFmtId="200" formatCode="#,##0.00000"/>
  </numFmts>
  <fonts count="48">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vertAlign val="subscript"/>
      <sz val="10"/>
      <name val="Arial"/>
      <family val="2"/>
    </font>
    <font>
      <b/>
      <i/>
      <sz val="10"/>
      <name val="Arial"/>
      <family val="2"/>
    </font>
    <font>
      <b/>
      <sz val="10"/>
      <name val="Times New Roman"/>
      <family val="1"/>
    </font>
    <font>
      <b/>
      <sz val="16"/>
      <name val="Arial"/>
      <family val="2"/>
    </font>
    <font>
      <sz val="12"/>
      <name val="Symbol"/>
      <family val="1"/>
    </font>
    <font>
      <b/>
      <vertAlign val="subscript"/>
      <sz val="12"/>
      <name val="Arial"/>
      <family val="2"/>
    </font>
    <font>
      <b/>
      <sz val="12"/>
      <name val="Symbo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8">
    <xf numFmtId="0" fontId="0" fillId="0" borderId="0" xfId="0" applyAlignment="1">
      <alignment/>
    </xf>
    <xf numFmtId="0" fontId="0" fillId="33" borderId="0" xfId="0" applyFill="1" applyAlignment="1">
      <alignment/>
    </xf>
    <xf numFmtId="2" fontId="0" fillId="33" borderId="0" xfId="0" applyNumberFormat="1" applyFill="1" applyAlignment="1">
      <alignment/>
    </xf>
    <xf numFmtId="187" fontId="0" fillId="33" borderId="0" xfId="0" applyNumberFormat="1" applyFill="1" applyAlignment="1">
      <alignment/>
    </xf>
    <xf numFmtId="0" fontId="0" fillId="34" borderId="0" xfId="0" applyFill="1" applyAlignment="1">
      <alignment/>
    </xf>
    <xf numFmtId="0" fontId="3" fillId="33" borderId="0" xfId="0" applyFont="1" applyFill="1" applyAlignment="1">
      <alignment/>
    </xf>
    <xf numFmtId="0" fontId="0" fillId="33" borderId="0" xfId="0" applyFill="1" applyBorder="1" applyAlignment="1">
      <alignment/>
    </xf>
    <xf numFmtId="0" fontId="0" fillId="33" borderId="0" xfId="0" applyFont="1" applyFill="1" applyBorder="1" applyAlignment="1">
      <alignment/>
    </xf>
    <xf numFmtId="0" fontId="6" fillId="33" borderId="10" xfId="0" applyFont="1" applyFill="1" applyBorder="1" applyAlignment="1">
      <alignment/>
    </xf>
    <xf numFmtId="0" fontId="0" fillId="33" borderId="11" xfId="0" applyFill="1" applyBorder="1" applyAlignment="1">
      <alignment/>
    </xf>
    <xf numFmtId="0" fontId="4" fillId="33" borderId="10" xfId="0" applyFont="1" applyFill="1" applyBorder="1" applyAlignment="1">
      <alignment horizontal="center"/>
    </xf>
    <xf numFmtId="0" fontId="4" fillId="33" borderId="12" xfId="0" applyFont="1" applyFill="1" applyBorder="1" applyAlignment="1">
      <alignment horizontal="center"/>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4" fillId="33" borderId="0" xfId="0" applyFont="1" applyFill="1" applyBorder="1" applyAlignment="1">
      <alignment horizontal="center"/>
    </xf>
    <xf numFmtId="0" fontId="6" fillId="33" borderId="0" xfId="0" applyFont="1" applyFill="1" applyBorder="1" applyAlignment="1">
      <alignment/>
    </xf>
    <xf numFmtId="0" fontId="9" fillId="33" borderId="0" xfId="0" applyFont="1" applyFill="1" applyBorder="1" applyAlignment="1">
      <alignment/>
    </xf>
    <xf numFmtId="3" fontId="0" fillId="33" borderId="0" xfId="0" applyNumberFormat="1" applyFill="1" applyAlignment="1">
      <alignment/>
    </xf>
    <xf numFmtId="0" fontId="0" fillId="33" borderId="10" xfId="0" applyFill="1" applyBorder="1" applyAlignment="1">
      <alignment/>
    </xf>
    <xf numFmtId="0" fontId="3" fillId="33" borderId="0" xfId="0" applyFont="1" applyFill="1" applyAlignment="1">
      <alignment/>
    </xf>
    <xf numFmtId="1" fontId="0" fillId="33" borderId="0" xfId="0" applyNumberFormat="1" applyFill="1" applyAlignment="1">
      <alignment/>
    </xf>
    <xf numFmtId="0" fontId="11" fillId="33" borderId="0" xfId="0" applyFont="1" applyFill="1" applyAlignment="1">
      <alignment/>
    </xf>
    <xf numFmtId="185" fontId="0" fillId="33" borderId="0" xfId="0" applyNumberFormat="1" applyFill="1" applyAlignment="1">
      <alignment/>
    </xf>
    <xf numFmtId="186" fontId="0" fillId="33" borderId="0" xfId="0" applyNumberFormat="1" applyFill="1" applyAlignment="1">
      <alignment/>
    </xf>
    <xf numFmtId="0" fontId="3" fillId="33" borderId="0" xfId="0" applyFont="1" applyFill="1" applyBorder="1" applyAlignment="1">
      <alignment/>
    </xf>
    <xf numFmtId="3" fontId="0" fillId="33" borderId="0" xfId="0" applyNumberFormat="1" applyFill="1" applyBorder="1" applyAlignment="1">
      <alignment/>
    </xf>
    <xf numFmtId="197" fontId="0" fillId="33" borderId="10" xfId="0" applyNumberFormat="1" applyFill="1" applyBorder="1" applyAlignment="1">
      <alignment/>
    </xf>
    <xf numFmtId="0" fontId="3" fillId="33" borderId="11" xfId="0" applyFont="1" applyFill="1" applyBorder="1" applyAlignment="1">
      <alignment/>
    </xf>
    <xf numFmtId="3" fontId="0" fillId="33" borderId="11" xfId="0" applyNumberFormat="1" applyFill="1" applyBorder="1" applyAlignment="1">
      <alignment/>
    </xf>
    <xf numFmtId="0" fontId="8" fillId="34" borderId="0" xfId="0" applyFont="1" applyFill="1" applyAlignment="1">
      <alignment horizontal="center"/>
    </xf>
    <xf numFmtId="0" fontId="0" fillId="34" borderId="0" xfId="0" applyFill="1" applyAlignment="1">
      <alignment horizontal="center"/>
    </xf>
    <xf numFmtId="2" fontId="0" fillId="35" borderId="0" xfId="0" applyNumberFormat="1" applyFill="1" applyAlignment="1">
      <alignment/>
    </xf>
    <xf numFmtId="1" fontId="0" fillId="35" borderId="0" xfId="0" applyNumberFormat="1" applyFill="1" applyAlignment="1">
      <alignment/>
    </xf>
    <xf numFmtId="187" fontId="0" fillId="35"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30</xdr:row>
      <xdr:rowOff>28575</xdr:rowOff>
    </xdr:from>
    <xdr:to>
      <xdr:col>13</xdr:col>
      <xdr:colOff>228600</xdr:colOff>
      <xdr:row>39</xdr:row>
      <xdr:rowOff>152400</xdr:rowOff>
    </xdr:to>
    <xdr:sp>
      <xdr:nvSpPr>
        <xdr:cNvPr id="1" name="Text Box 1"/>
        <xdr:cNvSpPr txBox="1">
          <a:spLocks noChangeArrowheads="1"/>
        </xdr:cNvSpPr>
      </xdr:nvSpPr>
      <xdr:spPr>
        <a:xfrm>
          <a:off x="514350" y="5400675"/>
          <a:ext cx="7677150" cy="15811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 on data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simulation is based on statistics on the labor force and wage rate from LABORSTA (International Labor Organization) and PPP exchange rate data from the Penn World Tables (Version 6.1) of the most recent year of the period 1995-2000. In some cases we have used population statistics from the Penn World Tables as a proxy for the labor force, the current exchange rate as a proxy of the PPP exchange rate and relative wages in comparable countries when either the wage in the food or manufacturing sector was not available.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unit labor requirements are estimated by calculating how much  labor years it takes to earn US$ 10,000 in either the food or the manufacturing sector.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2:L31"/>
  <sheetViews>
    <sheetView zoomScalePageLayoutView="0" workbookViewId="0" topLeftCell="A31">
      <selection activeCell="N19" sqref="N19"/>
    </sheetView>
  </sheetViews>
  <sheetFormatPr defaultColWidth="9.140625" defaultRowHeight="12.75"/>
  <cols>
    <col min="1" max="16384" width="9.140625" style="1" customWidth="1"/>
  </cols>
  <sheetData>
    <row r="2" spans="1:12" s="4" customFormat="1" ht="20.25">
      <c r="A2" s="33" t="s">
        <v>169</v>
      </c>
      <c r="B2" s="33"/>
      <c r="C2" s="33"/>
      <c r="D2" s="33"/>
      <c r="E2" s="33"/>
      <c r="F2" s="33"/>
      <c r="G2" s="33"/>
      <c r="H2" s="33"/>
      <c r="I2" s="33"/>
      <c r="J2" s="33"/>
      <c r="K2" s="33"/>
      <c r="L2" s="33"/>
    </row>
    <row r="19" spans="5:7" ht="12.75">
      <c r="E19" s="12"/>
      <c r="F19" s="11" t="s">
        <v>1</v>
      </c>
      <c r="G19" s="15"/>
    </row>
    <row r="20" spans="5:7" ht="12.75">
      <c r="E20" s="13"/>
      <c r="F20" s="6"/>
      <c r="G20" s="16"/>
    </row>
    <row r="21" spans="5:7" ht="12.75">
      <c r="E21" s="13"/>
      <c r="F21" s="6"/>
      <c r="G21" s="16"/>
    </row>
    <row r="22" spans="5:7" ht="12.75">
      <c r="E22" s="13"/>
      <c r="F22" s="6"/>
      <c r="G22" s="16"/>
    </row>
    <row r="23" spans="5:7" ht="12.75">
      <c r="E23" s="13"/>
      <c r="F23" s="6"/>
      <c r="G23" s="16"/>
    </row>
    <row r="24" spans="5:7" ht="12.75">
      <c r="E24" s="13"/>
      <c r="F24" s="6"/>
      <c r="G24" s="16"/>
    </row>
    <row r="25" spans="5:7" ht="12.75">
      <c r="E25" s="13"/>
      <c r="F25" s="6"/>
      <c r="G25" s="16"/>
    </row>
    <row r="26" spans="5:7" ht="12.75">
      <c r="E26" s="13"/>
      <c r="F26" s="6"/>
      <c r="G26" s="16"/>
    </row>
    <row r="27" spans="5:7" ht="12.75">
      <c r="E27" s="13"/>
      <c r="F27" s="6"/>
      <c r="G27" s="16"/>
    </row>
    <row r="28" spans="5:7" ht="12.75">
      <c r="E28" s="13"/>
      <c r="F28" s="6"/>
      <c r="G28" s="16"/>
    </row>
    <row r="29" spans="5:7" ht="12.75">
      <c r="E29" s="13"/>
      <c r="F29" s="6"/>
      <c r="G29" s="16"/>
    </row>
    <row r="30" spans="5:7" ht="12.75">
      <c r="E30" s="13"/>
      <c r="F30" s="6"/>
      <c r="G30" s="16"/>
    </row>
    <row r="31" spans="5:7" ht="12.75">
      <c r="E31" s="14"/>
      <c r="F31" s="9"/>
      <c r="G31" s="17"/>
    </row>
  </sheetData>
  <sheetProtection/>
  <mergeCells count="1">
    <mergeCell ref="A2:L2"/>
  </mergeCells>
  <printOptions/>
  <pageMargins left="0.75" right="0.75" top="1" bottom="1" header="0.5" footer="0.5"/>
  <pageSetup horizontalDpi="96" verticalDpi="96" orientation="portrait" r:id="rId4"/>
  <legacyDrawing r:id="rId3"/>
  <oleObjects>
    <oleObject progId="Word.Document.8" shapeId="745982" r:id="rId1"/>
    <oleObject progId="Word.Document.8" shapeId="782727" r:id="rId2"/>
  </oleObjects>
</worksheet>
</file>

<file path=xl/worksheets/sheet2.xml><?xml version="1.0" encoding="utf-8"?>
<worksheet xmlns="http://schemas.openxmlformats.org/spreadsheetml/2006/main" xmlns:r="http://schemas.openxmlformats.org/officeDocument/2006/relationships">
  <sheetPr codeName="Sheet2"/>
  <dimension ref="A2:L30"/>
  <sheetViews>
    <sheetView zoomScalePageLayoutView="0" workbookViewId="0" topLeftCell="A1">
      <selection activeCell="Q19" sqref="Q19"/>
    </sheetView>
  </sheetViews>
  <sheetFormatPr defaultColWidth="9.140625" defaultRowHeight="12.75"/>
  <cols>
    <col min="1" max="1" width="7.28125" style="1" customWidth="1"/>
    <col min="2" max="2" width="11.57421875" style="1" customWidth="1"/>
    <col min="3" max="16384" width="9.140625" style="1" customWidth="1"/>
  </cols>
  <sheetData>
    <row r="2" spans="1:12" s="4" customFormat="1" ht="20.25">
      <c r="A2" s="33" t="s">
        <v>2</v>
      </c>
      <c r="B2" s="34"/>
      <c r="C2" s="34"/>
      <c r="D2" s="34"/>
      <c r="E2" s="34"/>
      <c r="F2" s="34"/>
      <c r="G2" s="34"/>
      <c r="H2" s="34"/>
      <c r="I2" s="34"/>
      <c r="J2" s="34"/>
      <c r="K2" s="34"/>
      <c r="L2" s="34"/>
    </row>
    <row r="8" ht="12.75">
      <c r="B8" s="19" t="s">
        <v>0</v>
      </c>
    </row>
    <row r="9" spans="2:3" ht="12.75">
      <c r="B9" s="6" t="s">
        <v>3</v>
      </c>
      <c r="C9" s="1" t="s">
        <v>4</v>
      </c>
    </row>
    <row r="10" spans="2:3" ht="15.75">
      <c r="B10" s="6" t="s">
        <v>25</v>
      </c>
      <c r="C10" s="1" t="s">
        <v>5</v>
      </c>
    </row>
    <row r="11" spans="2:3" ht="15.75">
      <c r="B11" s="6" t="s">
        <v>26</v>
      </c>
      <c r="C11" s="1" t="s">
        <v>6</v>
      </c>
    </row>
    <row r="12" spans="2:3" ht="15.75">
      <c r="B12" s="20" t="s">
        <v>7</v>
      </c>
      <c r="C12" s="1" t="s">
        <v>8</v>
      </c>
    </row>
    <row r="13" ht="12.75">
      <c r="B13" s="6"/>
    </row>
    <row r="14" ht="12.75">
      <c r="B14" s="19" t="s">
        <v>9</v>
      </c>
    </row>
    <row r="15" spans="2:3" ht="15.75">
      <c r="B15" s="7" t="s">
        <v>27</v>
      </c>
      <c r="C15" s="1" t="s">
        <v>10</v>
      </c>
    </row>
    <row r="16" spans="2:3" ht="15.75">
      <c r="B16" s="6" t="s">
        <v>28</v>
      </c>
      <c r="C16" s="1" t="s">
        <v>11</v>
      </c>
    </row>
    <row r="17" spans="2:3" ht="15.75">
      <c r="B17" s="6" t="s">
        <v>29</v>
      </c>
      <c r="C17" s="1" t="s">
        <v>12</v>
      </c>
    </row>
    <row r="18" spans="2:3" ht="12.75">
      <c r="B18" s="6" t="s">
        <v>13</v>
      </c>
      <c r="C18" s="1" t="s">
        <v>14</v>
      </c>
    </row>
    <row r="19" spans="2:3" ht="12.75">
      <c r="B19" s="6" t="s">
        <v>15</v>
      </c>
      <c r="C19" s="1" t="s">
        <v>16</v>
      </c>
    </row>
    <row r="20" ht="12.75">
      <c r="B20" s="6"/>
    </row>
    <row r="21" ht="12.75">
      <c r="B21" s="19" t="s">
        <v>17</v>
      </c>
    </row>
    <row r="22" spans="2:3" ht="15.75">
      <c r="B22" s="7" t="s">
        <v>27</v>
      </c>
      <c r="C22" s="1" t="s">
        <v>18</v>
      </c>
    </row>
    <row r="23" spans="2:3" ht="15.75">
      <c r="B23" s="6" t="s">
        <v>28</v>
      </c>
      <c r="C23" s="1" t="s">
        <v>19</v>
      </c>
    </row>
    <row r="24" spans="2:3" ht="15.75">
      <c r="B24" s="6" t="s">
        <v>29</v>
      </c>
      <c r="C24" s="1" t="s">
        <v>20</v>
      </c>
    </row>
    <row r="25" spans="2:3" ht="12.75">
      <c r="B25" s="6" t="s">
        <v>13</v>
      </c>
      <c r="C25" s="1" t="s">
        <v>21</v>
      </c>
    </row>
    <row r="26" spans="2:3" ht="12.75">
      <c r="B26" s="6" t="s">
        <v>15</v>
      </c>
      <c r="C26" s="1" t="s">
        <v>22</v>
      </c>
    </row>
    <row r="27" spans="2:3" ht="15.75">
      <c r="B27" s="6" t="s">
        <v>30</v>
      </c>
      <c r="C27" s="1" t="s">
        <v>23</v>
      </c>
    </row>
    <row r="28" spans="2:3" ht="15.75">
      <c r="B28" s="6" t="s">
        <v>31</v>
      </c>
      <c r="C28" s="1" t="s">
        <v>24</v>
      </c>
    </row>
    <row r="29" ht="12.75">
      <c r="B29" s="6"/>
    </row>
    <row r="30" ht="12.75">
      <c r="B30" s="6"/>
    </row>
  </sheetData>
  <sheetProtection/>
  <mergeCells count="1">
    <mergeCell ref="A2:L2"/>
  </mergeCells>
  <printOptions/>
  <pageMargins left="0.75" right="0.75" top="1" bottom="1" header="0.5" footer="0.5"/>
  <pageSetup horizontalDpi="96" verticalDpi="96"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5"/>
  <dimension ref="A2:EU40"/>
  <sheetViews>
    <sheetView zoomScale="75" zoomScaleNormal="75" zoomScalePageLayoutView="0" workbookViewId="0" topLeftCell="A1">
      <selection activeCell="D47" sqref="D47"/>
    </sheetView>
  </sheetViews>
  <sheetFormatPr defaultColWidth="9.140625" defaultRowHeight="12.75"/>
  <cols>
    <col min="1" max="1" width="7.28125" style="1" customWidth="1"/>
    <col min="2" max="2" width="11.00390625" style="1" customWidth="1"/>
    <col min="3" max="126" width="15.7109375" style="1" customWidth="1"/>
    <col min="127" max="16384" width="9.140625" style="1" customWidth="1"/>
  </cols>
  <sheetData>
    <row r="2" spans="1:10" s="4" customFormat="1" ht="20.25">
      <c r="A2" s="33" t="s">
        <v>32</v>
      </c>
      <c r="B2" s="34"/>
      <c r="C2" s="34"/>
      <c r="D2" s="34"/>
      <c r="E2" s="34"/>
      <c r="F2" s="34"/>
      <c r="G2" s="34"/>
      <c r="H2" s="34"/>
      <c r="I2" s="34"/>
      <c r="J2" s="34"/>
    </row>
    <row r="7" spans="1:126" s="10" customFormat="1" ht="12.75">
      <c r="A7" s="18"/>
      <c r="C7" s="10" t="s">
        <v>33</v>
      </c>
      <c r="D7" s="10" t="s">
        <v>34</v>
      </c>
      <c r="E7" s="10" t="s">
        <v>35</v>
      </c>
      <c r="F7" s="10" t="s">
        <v>36</v>
      </c>
      <c r="G7" s="10" t="s">
        <v>37</v>
      </c>
      <c r="H7" s="10" t="s">
        <v>38</v>
      </c>
      <c r="I7" s="10" t="s">
        <v>39</v>
      </c>
      <c r="J7" s="10" t="s">
        <v>40</v>
      </c>
      <c r="K7" s="10" t="s">
        <v>41</v>
      </c>
      <c r="L7" s="10" t="s">
        <v>42</v>
      </c>
      <c r="M7" s="10" t="s">
        <v>43</v>
      </c>
      <c r="N7" s="10" t="s">
        <v>44</v>
      </c>
      <c r="O7" s="10" t="s">
        <v>45</v>
      </c>
      <c r="P7" s="10" t="s">
        <v>46</v>
      </c>
      <c r="Q7" s="10" t="s">
        <v>47</v>
      </c>
      <c r="R7" s="10" t="s">
        <v>48</v>
      </c>
      <c r="S7" s="10" t="s">
        <v>49</v>
      </c>
      <c r="T7" s="10" t="s">
        <v>50</v>
      </c>
      <c r="U7" s="10" t="s">
        <v>51</v>
      </c>
      <c r="V7" s="10" t="s">
        <v>52</v>
      </c>
      <c r="W7" s="10" t="s">
        <v>53</v>
      </c>
      <c r="X7" s="10" t="s">
        <v>54</v>
      </c>
      <c r="Y7" s="10" t="s">
        <v>55</v>
      </c>
      <c r="Z7" s="10" t="s">
        <v>56</v>
      </c>
      <c r="AA7" s="10" t="s">
        <v>57</v>
      </c>
      <c r="AB7" s="10" t="s">
        <v>58</v>
      </c>
      <c r="AC7" s="10" t="s">
        <v>59</v>
      </c>
      <c r="AD7" s="10" t="s">
        <v>60</v>
      </c>
      <c r="AE7" s="10" t="s">
        <v>61</v>
      </c>
      <c r="AF7" s="10" t="s">
        <v>62</v>
      </c>
      <c r="AG7" s="10" t="s">
        <v>63</v>
      </c>
      <c r="AH7" s="10" t="s">
        <v>64</v>
      </c>
      <c r="AI7" s="10" t="s">
        <v>65</v>
      </c>
      <c r="AJ7" s="10" t="s">
        <v>66</v>
      </c>
      <c r="AK7" s="10" t="s">
        <v>67</v>
      </c>
      <c r="AL7" s="10" t="s">
        <v>68</v>
      </c>
      <c r="AM7" s="10" t="s">
        <v>69</v>
      </c>
      <c r="AN7" s="10" t="s">
        <v>70</v>
      </c>
      <c r="AO7" s="10" t="s">
        <v>71</v>
      </c>
      <c r="AP7" s="10" t="s">
        <v>72</v>
      </c>
      <c r="AQ7" s="10" t="s">
        <v>73</v>
      </c>
      <c r="AR7" s="10" t="s">
        <v>74</v>
      </c>
      <c r="AS7" s="10" t="s">
        <v>75</v>
      </c>
      <c r="AT7" s="10" t="s">
        <v>76</v>
      </c>
      <c r="AU7" s="10" t="s">
        <v>77</v>
      </c>
      <c r="AV7" s="10" t="s">
        <v>78</v>
      </c>
      <c r="AW7" s="10" t="s">
        <v>79</v>
      </c>
      <c r="AX7" s="10" t="s">
        <v>80</v>
      </c>
      <c r="AY7" s="10" t="s">
        <v>81</v>
      </c>
      <c r="AZ7" s="10" t="s">
        <v>82</v>
      </c>
      <c r="BA7" s="10" t="s">
        <v>83</v>
      </c>
      <c r="BB7" s="10" t="s">
        <v>84</v>
      </c>
      <c r="BC7" s="10" t="s">
        <v>85</v>
      </c>
      <c r="BD7" s="10" t="s">
        <v>86</v>
      </c>
      <c r="BE7" s="10" t="s">
        <v>87</v>
      </c>
      <c r="BF7" s="10" t="s">
        <v>88</v>
      </c>
      <c r="BG7" s="10" t="s">
        <v>89</v>
      </c>
      <c r="BH7" s="10" t="s">
        <v>90</v>
      </c>
      <c r="BI7" s="10" t="s">
        <v>91</v>
      </c>
      <c r="BJ7" s="10" t="s">
        <v>92</v>
      </c>
      <c r="BK7" s="10" t="s">
        <v>93</v>
      </c>
      <c r="BL7" s="10" t="s">
        <v>94</v>
      </c>
      <c r="BM7" s="10" t="s">
        <v>95</v>
      </c>
      <c r="BN7" s="10" t="s">
        <v>96</v>
      </c>
      <c r="BO7" s="10" t="s">
        <v>97</v>
      </c>
      <c r="BP7" s="10" t="s">
        <v>98</v>
      </c>
      <c r="BQ7" s="10" t="s">
        <v>99</v>
      </c>
      <c r="BR7" s="10" t="s">
        <v>100</v>
      </c>
      <c r="BS7" s="10" t="s">
        <v>101</v>
      </c>
      <c r="BT7" s="10" t="s">
        <v>102</v>
      </c>
      <c r="BU7" s="10" t="s">
        <v>103</v>
      </c>
      <c r="BV7" s="10" t="s">
        <v>104</v>
      </c>
      <c r="BW7" s="10" t="s">
        <v>105</v>
      </c>
      <c r="BX7" s="10" t="s">
        <v>106</v>
      </c>
      <c r="BY7" s="10" t="s">
        <v>107</v>
      </c>
      <c r="BZ7" s="10" t="s">
        <v>108</v>
      </c>
      <c r="CA7" s="10" t="s">
        <v>109</v>
      </c>
      <c r="CB7" s="10" t="s">
        <v>110</v>
      </c>
      <c r="CC7" s="10" t="s">
        <v>111</v>
      </c>
      <c r="CD7" s="10" t="s">
        <v>112</v>
      </c>
      <c r="CE7" s="10" t="s">
        <v>113</v>
      </c>
      <c r="CF7" s="10" t="s">
        <v>114</v>
      </c>
      <c r="CG7" s="10" t="s">
        <v>115</v>
      </c>
      <c r="CH7" s="10" t="s">
        <v>116</v>
      </c>
      <c r="CI7" s="10" t="s">
        <v>117</v>
      </c>
      <c r="CJ7" s="10" t="s">
        <v>118</v>
      </c>
      <c r="CK7" s="10" t="s">
        <v>119</v>
      </c>
      <c r="CL7" s="10" t="s">
        <v>120</v>
      </c>
      <c r="CM7" s="10" t="s">
        <v>121</v>
      </c>
      <c r="CN7" s="10" t="s">
        <v>122</v>
      </c>
      <c r="CO7" s="10" t="s">
        <v>123</v>
      </c>
      <c r="CP7" s="10" t="s">
        <v>124</v>
      </c>
      <c r="CQ7" s="10" t="s">
        <v>125</v>
      </c>
      <c r="CR7" s="10" t="s">
        <v>126</v>
      </c>
      <c r="CS7" s="10" t="s">
        <v>127</v>
      </c>
      <c r="CT7" s="10" t="s">
        <v>128</v>
      </c>
      <c r="CU7" s="10" t="s">
        <v>129</v>
      </c>
      <c r="CV7" s="10" t="s">
        <v>130</v>
      </c>
      <c r="CW7" s="10" t="s">
        <v>131</v>
      </c>
      <c r="CX7" s="10" t="s">
        <v>132</v>
      </c>
      <c r="CY7" s="10" t="s">
        <v>133</v>
      </c>
      <c r="CZ7" s="10" t="s">
        <v>134</v>
      </c>
      <c r="DA7" s="10" t="s">
        <v>135</v>
      </c>
      <c r="DB7" s="10" t="s">
        <v>136</v>
      </c>
      <c r="DC7" s="10" t="s">
        <v>137</v>
      </c>
      <c r="DD7" s="10" t="s">
        <v>138</v>
      </c>
      <c r="DE7" s="10" t="s">
        <v>139</v>
      </c>
      <c r="DF7" s="10" t="s">
        <v>140</v>
      </c>
      <c r="DG7" s="10" t="s">
        <v>141</v>
      </c>
      <c r="DH7" s="10" t="s">
        <v>142</v>
      </c>
      <c r="DI7" s="10" t="s">
        <v>143</v>
      </c>
      <c r="DJ7" s="10" t="s">
        <v>144</v>
      </c>
      <c r="DK7" s="10" t="s">
        <v>145</v>
      </c>
      <c r="DL7" s="10" t="s">
        <v>146</v>
      </c>
      <c r="DM7" s="10" t="s">
        <v>147</v>
      </c>
      <c r="DN7" s="10" t="s">
        <v>148</v>
      </c>
      <c r="DO7" s="10" t="s">
        <v>149</v>
      </c>
      <c r="DP7" s="10" t="s">
        <v>150</v>
      </c>
      <c r="DQ7" s="10" t="s">
        <v>151</v>
      </c>
      <c r="DR7" s="10" t="s">
        <v>152</v>
      </c>
      <c r="DS7" s="10" t="s">
        <v>153</v>
      </c>
      <c r="DT7" s="10" t="s">
        <v>154</v>
      </c>
      <c r="DU7" s="10" t="s">
        <v>155</v>
      </c>
      <c r="DV7" s="10" t="s">
        <v>156</v>
      </c>
    </row>
    <row r="8" spans="1:2" s="22" customFormat="1" ht="12.75">
      <c r="A8" s="6"/>
      <c r="B8" s="8" t="s">
        <v>0</v>
      </c>
    </row>
    <row r="9" spans="1:151" ht="15.75">
      <c r="A9" s="6"/>
      <c r="B9" s="23" t="s">
        <v>3</v>
      </c>
      <c r="C9" s="21">
        <f>SUM(D9:DV9)</f>
        <v>2528007.3530000006</v>
      </c>
      <c r="D9" s="24">
        <v>1068</v>
      </c>
      <c r="E9" s="24">
        <v>6.18</v>
      </c>
      <c r="F9" s="24">
        <v>8261.7</v>
      </c>
      <c r="G9" s="24">
        <v>1277.7</v>
      </c>
      <c r="H9" s="24">
        <v>8951.3</v>
      </c>
      <c r="I9" s="24">
        <v>3776.5</v>
      </c>
      <c r="J9" s="24">
        <v>7406</v>
      </c>
      <c r="K9" s="24">
        <v>145.35</v>
      </c>
      <c r="L9" s="24">
        <v>599</v>
      </c>
      <c r="M9" s="24">
        <v>51764</v>
      </c>
      <c r="N9" s="24">
        <v>129</v>
      </c>
      <c r="O9" s="24">
        <v>8683.3</v>
      </c>
      <c r="P9" s="24">
        <v>7939.7</v>
      </c>
      <c r="Q9" s="24">
        <v>77.755</v>
      </c>
      <c r="R9" s="24">
        <v>2091.2</v>
      </c>
      <c r="S9" s="24">
        <v>483.432</v>
      </c>
      <c r="T9" s="24">
        <v>71676</v>
      </c>
      <c r="U9" s="24">
        <v>6259.6</v>
      </c>
      <c r="V9" s="24">
        <v>5275.177</v>
      </c>
      <c r="W9" s="24">
        <v>28699.2</v>
      </c>
      <c r="X9" s="24">
        <v>5381.5</v>
      </c>
      <c r="Y9" s="24">
        <v>720850</v>
      </c>
      <c r="Z9" s="24">
        <v>5909.7</v>
      </c>
      <c r="AA9" s="24">
        <v>2463.645</v>
      </c>
      <c r="AB9" s="24">
        <v>1553</v>
      </c>
      <c r="AC9" s="24">
        <v>3843</v>
      </c>
      <c r="AD9" s="24">
        <v>573.7</v>
      </c>
      <c r="AE9" s="24">
        <v>4732</v>
      </c>
      <c r="AF9" s="24">
        <v>2722.1</v>
      </c>
      <c r="AG9" s="24">
        <v>25.69</v>
      </c>
      <c r="AH9" s="24">
        <v>2652</v>
      </c>
      <c r="AI9" s="24">
        <v>6527.3</v>
      </c>
      <c r="AJ9" s="24">
        <v>32547.5</v>
      </c>
      <c r="AK9" s="24">
        <v>4550.2</v>
      </c>
      <c r="AL9" s="24">
        <v>3670</v>
      </c>
      <c r="AM9" s="24">
        <v>572.5</v>
      </c>
      <c r="AN9" s="24">
        <v>24896.568</v>
      </c>
      <c r="AO9" s="24">
        <v>801</v>
      </c>
      <c r="AP9" s="24">
        <v>4448</v>
      </c>
      <c r="AQ9" s="24">
        <v>23261.5</v>
      </c>
      <c r="AR9" s="24">
        <v>1303</v>
      </c>
      <c r="AS9" s="24">
        <v>1839.3</v>
      </c>
      <c r="AT9" s="24">
        <v>36604</v>
      </c>
      <c r="AU9" s="24">
        <v>3992.3</v>
      </c>
      <c r="AV9" s="24">
        <v>34.789</v>
      </c>
      <c r="AW9" s="24">
        <v>4511.6</v>
      </c>
      <c r="AX9" s="24">
        <v>7415</v>
      </c>
      <c r="AY9" s="24">
        <v>1199</v>
      </c>
      <c r="AZ9" s="24">
        <v>239.847</v>
      </c>
      <c r="BA9" s="24">
        <v>2299</v>
      </c>
      <c r="BB9" s="24">
        <v>3207.3</v>
      </c>
      <c r="BC9" s="24">
        <v>3849.1</v>
      </c>
      <c r="BD9" s="24">
        <v>156.4</v>
      </c>
      <c r="BE9" s="24">
        <v>368966.1</v>
      </c>
      <c r="BF9" s="24">
        <v>89838</v>
      </c>
      <c r="BG9" s="24">
        <v>14571.572</v>
      </c>
      <c r="BH9" s="24">
        <v>1670.7</v>
      </c>
      <c r="BI9" s="24">
        <v>2221.2</v>
      </c>
      <c r="BJ9" s="24">
        <v>21225</v>
      </c>
      <c r="BK9" s="24">
        <v>935.6</v>
      </c>
      <c r="BL9" s="24">
        <v>64460</v>
      </c>
      <c r="BM9" s="24">
        <v>4886.81</v>
      </c>
      <c r="BN9" s="24">
        <v>6698.8</v>
      </c>
      <c r="BO9" s="24">
        <v>30092</v>
      </c>
      <c r="BP9" s="24">
        <v>21156</v>
      </c>
      <c r="BQ9" s="24">
        <v>1243.126</v>
      </c>
      <c r="BR9" s="24">
        <v>1768.4</v>
      </c>
      <c r="BS9" s="24">
        <v>941.1</v>
      </c>
      <c r="BT9" s="24">
        <v>2983.8</v>
      </c>
      <c r="BU9" s="24">
        <v>529.6</v>
      </c>
      <c r="BV9" s="24">
        <v>391.1</v>
      </c>
      <c r="BW9" s="24">
        <v>2031</v>
      </c>
      <c r="BX9" s="24">
        <v>4458.929</v>
      </c>
      <c r="BY9" s="24">
        <v>9321.7</v>
      </c>
      <c r="BZ9" s="24">
        <v>283.413</v>
      </c>
      <c r="CA9" s="24">
        <v>919.9</v>
      </c>
      <c r="CB9" s="24">
        <v>73383.2</v>
      </c>
      <c r="CC9" s="24">
        <v>1514.6</v>
      </c>
      <c r="CD9" s="24">
        <v>809</v>
      </c>
      <c r="CE9" s="24">
        <v>7731</v>
      </c>
      <c r="CF9" s="24">
        <v>3504</v>
      </c>
      <c r="CG9" s="24">
        <v>1637.1</v>
      </c>
      <c r="CH9" s="24">
        <v>4348</v>
      </c>
      <c r="CI9" s="24">
        <v>281.645</v>
      </c>
      <c r="CJ9" s="24">
        <v>36847</v>
      </c>
      <c r="CK9" s="24">
        <v>940.108</v>
      </c>
      <c r="CL9" s="24">
        <v>2344.734</v>
      </c>
      <c r="CM9" s="24">
        <v>1190.39</v>
      </c>
      <c r="CN9" s="24">
        <v>7128.4</v>
      </c>
      <c r="CO9" s="24">
        <v>27775</v>
      </c>
      <c r="CP9" s="24">
        <v>14526</v>
      </c>
      <c r="CQ9" s="24">
        <v>5032.9</v>
      </c>
      <c r="CR9" s="24">
        <v>1174</v>
      </c>
      <c r="CS9" s="24">
        <v>280.122</v>
      </c>
      <c r="CT9" s="24">
        <v>10763.8</v>
      </c>
      <c r="CU9" s="24">
        <v>128792</v>
      </c>
      <c r="CV9" s="24">
        <v>2956.9</v>
      </c>
      <c r="CW9" s="24">
        <v>2.637</v>
      </c>
      <c r="CX9" s="24">
        <v>115</v>
      </c>
      <c r="CY9" s="24">
        <v>63.47</v>
      </c>
      <c r="CZ9" s="24">
        <v>5713.345</v>
      </c>
      <c r="DA9" s="24">
        <v>2094.8</v>
      </c>
      <c r="DB9" s="24">
        <v>81.23</v>
      </c>
      <c r="DC9" s="24">
        <v>2094.8</v>
      </c>
      <c r="DD9" s="24">
        <v>2101.7</v>
      </c>
      <c r="DE9" s="24">
        <v>894</v>
      </c>
      <c r="DF9" s="24">
        <v>11712</v>
      </c>
      <c r="DG9" s="24">
        <v>15505.9</v>
      </c>
      <c r="DH9" s="24">
        <v>12254</v>
      </c>
      <c r="DI9" s="24">
        <v>4159</v>
      </c>
      <c r="DJ9" s="24">
        <v>7968</v>
      </c>
      <c r="DK9" s="24">
        <v>18780</v>
      </c>
      <c r="DL9" s="24">
        <v>33001</v>
      </c>
      <c r="DM9" s="24">
        <v>503.1</v>
      </c>
      <c r="DN9" s="24">
        <v>42994</v>
      </c>
      <c r="DO9" s="24">
        <v>62108.6</v>
      </c>
      <c r="DP9" s="24">
        <v>27792.5</v>
      </c>
      <c r="DQ9" s="24">
        <v>135208</v>
      </c>
      <c r="DR9" s="24">
        <v>2135.2</v>
      </c>
      <c r="DS9" s="24">
        <v>8885</v>
      </c>
      <c r="DT9" s="24">
        <v>8821.8</v>
      </c>
      <c r="DU9" s="24">
        <v>597.44</v>
      </c>
      <c r="DV9" s="24">
        <v>4665.449</v>
      </c>
      <c r="DW9" s="24"/>
      <c r="DY9" s="24"/>
      <c r="DZ9" s="24"/>
      <c r="EA9" s="24"/>
      <c r="EB9" s="24"/>
      <c r="EC9" s="24"/>
      <c r="ED9" s="24"/>
      <c r="EE9" s="24"/>
      <c r="EF9" s="24"/>
      <c r="EG9" s="24"/>
      <c r="EH9" s="24"/>
      <c r="EI9" s="24"/>
      <c r="EJ9" s="24"/>
      <c r="EK9" s="24"/>
      <c r="EL9" s="24"/>
      <c r="EM9" s="24"/>
      <c r="EN9" s="24"/>
      <c r="EO9" s="24"/>
      <c r="EP9" s="24"/>
      <c r="EQ9" s="24"/>
      <c r="ER9" s="24"/>
      <c r="ES9" s="24"/>
      <c r="ET9" s="24"/>
      <c r="EU9" s="24"/>
    </row>
    <row r="10" spans="1:151" ht="18.75">
      <c r="A10" s="6"/>
      <c r="B10" s="23" t="s">
        <v>158</v>
      </c>
      <c r="C10" s="24"/>
      <c r="D10" s="3">
        <v>2.4</v>
      </c>
      <c r="E10" s="3">
        <v>0.76</v>
      </c>
      <c r="F10" s="3">
        <v>1.86</v>
      </c>
      <c r="G10" s="3">
        <v>10.24</v>
      </c>
      <c r="H10" s="3">
        <v>0.57</v>
      </c>
      <c r="I10" s="3">
        <v>0.1</v>
      </c>
      <c r="J10" s="3">
        <v>9.94</v>
      </c>
      <c r="K10" s="3">
        <v>1.49</v>
      </c>
      <c r="L10" s="3">
        <v>0.99</v>
      </c>
      <c r="M10" s="3">
        <v>14.67</v>
      </c>
      <c r="N10" s="3">
        <v>18.76</v>
      </c>
      <c r="O10" s="3">
        <v>2.27</v>
      </c>
      <c r="P10" s="3">
        <v>0.32</v>
      </c>
      <c r="Q10" s="3">
        <v>2.96</v>
      </c>
      <c r="R10" s="3">
        <v>0.65</v>
      </c>
      <c r="S10" s="3">
        <v>3.71</v>
      </c>
      <c r="T10" s="3">
        <v>2.07</v>
      </c>
      <c r="U10" s="3">
        <v>2.26</v>
      </c>
      <c r="V10" s="3">
        <v>43.87</v>
      </c>
      <c r="W10" s="3">
        <v>0.3</v>
      </c>
      <c r="X10" s="3">
        <v>0.55</v>
      </c>
      <c r="Y10" s="3">
        <v>3.7</v>
      </c>
      <c r="Z10" s="3">
        <v>1.09</v>
      </c>
      <c r="AA10" s="3">
        <v>2.73</v>
      </c>
      <c r="AB10" s="3">
        <v>0.74</v>
      </c>
      <c r="AC10" s="3">
        <v>1.49</v>
      </c>
      <c r="AD10" s="3">
        <v>0.56</v>
      </c>
      <c r="AE10" s="3">
        <v>1.04</v>
      </c>
      <c r="AF10" s="3">
        <v>0.19</v>
      </c>
      <c r="AG10" s="3">
        <v>1.46</v>
      </c>
      <c r="AH10" s="3">
        <v>0.91</v>
      </c>
      <c r="AI10" s="3">
        <v>1.98</v>
      </c>
      <c r="AJ10" s="3">
        <v>2.81</v>
      </c>
      <c r="AK10" s="3">
        <v>4.05</v>
      </c>
      <c r="AL10" s="3">
        <v>3.14</v>
      </c>
      <c r="AM10" s="3">
        <v>1.38</v>
      </c>
      <c r="AN10" s="3">
        <v>3.14</v>
      </c>
      <c r="AO10" s="3">
        <v>2.33</v>
      </c>
      <c r="AP10" s="3">
        <v>0.4</v>
      </c>
      <c r="AQ10" s="3">
        <v>0.33</v>
      </c>
      <c r="AR10" s="3">
        <v>6.36</v>
      </c>
      <c r="AS10" s="3">
        <v>6.59</v>
      </c>
      <c r="AT10" s="3">
        <v>0.72</v>
      </c>
      <c r="AU10" s="3">
        <v>0.49</v>
      </c>
      <c r="AV10" s="3">
        <v>1.46</v>
      </c>
      <c r="AW10" s="3">
        <v>2.96</v>
      </c>
      <c r="AX10" s="3">
        <v>3.11</v>
      </c>
      <c r="AY10" s="3">
        <v>6.03</v>
      </c>
      <c r="AZ10" s="3">
        <v>2.07</v>
      </c>
      <c r="BA10" s="3">
        <v>3.42</v>
      </c>
      <c r="BB10" s="3">
        <v>0.44</v>
      </c>
      <c r="BC10" s="3">
        <v>1.65</v>
      </c>
      <c r="BD10" s="3">
        <v>0.33</v>
      </c>
      <c r="BE10" s="3">
        <v>10.66</v>
      </c>
      <c r="BF10" s="3">
        <v>6.8</v>
      </c>
      <c r="BG10" s="3">
        <v>4.61</v>
      </c>
      <c r="BH10" s="3">
        <v>0.1</v>
      </c>
      <c r="BI10" s="3">
        <v>0.82</v>
      </c>
      <c r="BJ10" s="3">
        <v>0.23</v>
      </c>
      <c r="BK10" s="3">
        <v>1.51</v>
      </c>
      <c r="BL10" s="3">
        <v>0.75</v>
      </c>
      <c r="BM10" s="3">
        <v>0.71</v>
      </c>
      <c r="BN10" s="3">
        <v>4.52</v>
      </c>
      <c r="BO10" s="3">
        <v>7.23</v>
      </c>
      <c r="BP10" s="3">
        <v>0.5</v>
      </c>
      <c r="BQ10" s="3">
        <v>0.54</v>
      </c>
      <c r="BR10" s="3">
        <v>5.63</v>
      </c>
      <c r="BS10" s="3">
        <v>1.73</v>
      </c>
      <c r="BT10" s="3">
        <v>1.75</v>
      </c>
      <c r="BU10" s="3">
        <v>0.26</v>
      </c>
      <c r="BV10" s="3">
        <v>0.96</v>
      </c>
      <c r="BW10" s="3">
        <v>1.95</v>
      </c>
      <c r="BX10" s="3">
        <v>5.4</v>
      </c>
      <c r="BY10" s="3">
        <v>0.93</v>
      </c>
      <c r="BZ10" s="3">
        <v>0.78</v>
      </c>
      <c r="CA10" s="3">
        <v>0.87</v>
      </c>
      <c r="CB10" s="3">
        <v>3.42</v>
      </c>
      <c r="CC10" s="3">
        <v>5.6</v>
      </c>
      <c r="CD10" s="3">
        <v>3.7</v>
      </c>
      <c r="CE10" s="3">
        <v>0.41</v>
      </c>
      <c r="CF10" s="3">
        <v>0.35</v>
      </c>
      <c r="CG10" s="3">
        <v>3.42</v>
      </c>
      <c r="CH10" s="3">
        <v>0.23</v>
      </c>
      <c r="CI10" s="3">
        <v>0.43</v>
      </c>
      <c r="CJ10" s="3">
        <v>6.39</v>
      </c>
      <c r="CK10" s="3">
        <v>0.55</v>
      </c>
      <c r="CL10" s="3">
        <v>1.12</v>
      </c>
      <c r="CM10" s="3">
        <v>1.98</v>
      </c>
      <c r="CN10" s="3">
        <v>0.31</v>
      </c>
      <c r="CO10" s="3">
        <v>1.12</v>
      </c>
      <c r="CP10" s="3">
        <v>0.9</v>
      </c>
      <c r="CQ10" s="3">
        <v>0.72</v>
      </c>
      <c r="CR10" s="3">
        <v>0.3</v>
      </c>
      <c r="CS10" s="3">
        <v>0.43</v>
      </c>
      <c r="CT10" s="3">
        <v>2.84</v>
      </c>
      <c r="CU10" s="3">
        <v>8.46</v>
      </c>
      <c r="CV10" s="3">
        <v>6.03</v>
      </c>
      <c r="CW10" s="3">
        <v>2.34</v>
      </c>
      <c r="CX10" s="3">
        <v>1.46</v>
      </c>
      <c r="CY10" s="3">
        <v>1.46</v>
      </c>
      <c r="CZ10" s="3">
        <v>0.43</v>
      </c>
      <c r="DA10" s="3">
        <v>0.7</v>
      </c>
      <c r="DB10" s="3">
        <v>1.01</v>
      </c>
      <c r="DC10" s="3">
        <v>0.7</v>
      </c>
      <c r="DD10" s="3">
        <v>1.47</v>
      </c>
      <c r="DE10" s="3">
        <v>0.58</v>
      </c>
      <c r="DF10" s="3">
        <v>0.82</v>
      </c>
      <c r="DG10" s="3">
        <v>0.37</v>
      </c>
      <c r="DH10" s="3">
        <v>6.76</v>
      </c>
      <c r="DI10" s="3">
        <v>0.52</v>
      </c>
      <c r="DJ10" s="3">
        <v>0.15</v>
      </c>
      <c r="DK10" s="3">
        <v>0.47</v>
      </c>
      <c r="DL10" s="3">
        <v>3.15</v>
      </c>
      <c r="DM10" s="3">
        <v>0.44</v>
      </c>
      <c r="DN10" s="3">
        <v>2.3</v>
      </c>
      <c r="DO10" s="3">
        <v>4.98</v>
      </c>
      <c r="DP10" s="3">
        <v>0.47</v>
      </c>
      <c r="DQ10" s="3">
        <v>0.31</v>
      </c>
      <c r="DR10" s="3">
        <v>1.67</v>
      </c>
      <c r="DS10" s="3">
        <v>4.52</v>
      </c>
      <c r="DT10" s="3">
        <v>3.9</v>
      </c>
      <c r="DU10" s="3">
        <v>1.99</v>
      </c>
      <c r="DV10" s="3">
        <v>5.38</v>
      </c>
      <c r="DW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row>
    <row r="11" spans="1:151" ht="18.75">
      <c r="A11" s="6"/>
      <c r="B11" s="23" t="s">
        <v>159</v>
      </c>
      <c r="C11" s="24"/>
      <c r="D11" s="3">
        <v>3.07</v>
      </c>
      <c r="E11" s="3">
        <v>0.85</v>
      </c>
      <c r="F11" s="3">
        <v>0.81</v>
      </c>
      <c r="G11" s="3">
        <v>2.49</v>
      </c>
      <c r="H11" s="3">
        <v>0.19</v>
      </c>
      <c r="I11" s="3">
        <v>0.12</v>
      </c>
      <c r="J11" s="3">
        <v>2.41</v>
      </c>
      <c r="K11" s="3">
        <v>1.39</v>
      </c>
      <c r="L11" s="3">
        <v>0.97</v>
      </c>
      <c r="M11" s="3">
        <v>6.87</v>
      </c>
      <c r="N11" s="3">
        <v>20.79</v>
      </c>
      <c r="O11" s="3">
        <v>0.96</v>
      </c>
      <c r="P11" s="3">
        <v>0.2912</v>
      </c>
      <c r="Q11" s="3">
        <v>1.51</v>
      </c>
      <c r="R11" s="3">
        <v>1.56</v>
      </c>
      <c r="S11" s="3">
        <v>2.22</v>
      </c>
      <c r="T11" s="3">
        <v>0.91</v>
      </c>
      <c r="U11" s="3">
        <v>1.86</v>
      </c>
      <c r="V11" s="3">
        <v>2.58</v>
      </c>
      <c r="W11" s="3">
        <v>0.31</v>
      </c>
      <c r="X11" s="3">
        <v>0.96</v>
      </c>
      <c r="Y11" s="3">
        <v>2.183</v>
      </c>
      <c r="Z11" s="3">
        <v>1.37</v>
      </c>
      <c r="AA11" s="3">
        <v>1.67</v>
      </c>
      <c r="AB11" s="3">
        <v>0.77</v>
      </c>
      <c r="AC11" s="3">
        <v>1.39</v>
      </c>
      <c r="AD11" s="3">
        <v>0.36</v>
      </c>
      <c r="AE11" s="3">
        <v>0.42</v>
      </c>
      <c r="AF11" s="3">
        <v>0.24</v>
      </c>
      <c r="AG11" s="3">
        <v>1.62</v>
      </c>
      <c r="AH11" s="3">
        <v>1.48</v>
      </c>
      <c r="AI11" s="3">
        <v>2.4</v>
      </c>
      <c r="AJ11" s="3">
        <v>2</v>
      </c>
      <c r="AK11" s="3">
        <v>1.86</v>
      </c>
      <c r="AL11" s="3">
        <v>2.61</v>
      </c>
      <c r="AM11" s="3">
        <v>0.95</v>
      </c>
      <c r="AN11" s="3">
        <v>2.61</v>
      </c>
      <c r="AO11" s="3">
        <v>1.98</v>
      </c>
      <c r="AP11" s="3">
        <v>0.39</v>
      </c>
      <c r="AQ11" s="3">
        <v>0.35</v>
      </c>
      <c r="AR11" s="3">
        <v>2.67</v>
      </c>
      <c r="AS11" s="3">
        <v>1.85</v>
      </c>
      <c r="AT11" s="3">
        <v>0.38</v>
      </c>
      <c r="AU11" s="3">
        <v>0.5</v>
      </c>
      <c r="AV11" s="3">
        <v>1.62</v>
      </c>
      <c r="AW11" s="3">
        <v>1.51</v>
      </c>
      <c r="AX11" s="3">
        <v>1.31</v>
      </c>
      <c r="AY11" s="3">
        <v>2.54</v>
      </c>
      <c r="AZ11" s="3">
        <v>0.91</v>
      </c>
      <c r="BA11" s="3">
        <v>0.8</v>
      </c>
      <c r="BB11" s="3">
        <v>0.47</v>
      </c>
      <c r="BC11" s="3">
        <v>1.11</v>
      </c>
      <c r="BD11" s="3">
        <v>0.5</v>
      </c>
      <c r="BE11" s="3">
        <v>4.99</v>
      </c>
      <c r="BF11" s="3">
        <v>7.64</v>
      </c>
      <c r="BG11" s="3">
        <v>1.12</v>
      </c>
      <c r="BH11" s="3">
        <v>0.12</v>
      </c>
      <c r="BI11" s="3">
        <v>0.45</v>
      </c>
      <c r="BJ11" s="3">
        <v>0.27</v>
      </c>
      <c r="BK11" s="3">
        <v>1.4</v>
      </c>
      <c r="BL11" s="3">
        <v>0.44</v>
      </c>
      <c r="BM11" s="3">
        <v>1.23</v>
      </c>
      <c r="BN11" s="3">
        <v>0.99</v>
      </c>
      <c r="BO11" s="3">
        <v>3.03</v>
      </c>
      <c r="BP11" s="3">
        <v>0.53</v>
      </c>
      <c r="BQ11" s="3">
        <v>0.88</v>
      </c>
      <c r="BR11" s="3">
        <v>1.65</v>
      </c>
      <c r="BS11" s="3">
        <v>1.36</v>
      </c>
      <c r="BT11" s="3">
        <v>1.27</v>
      </c>
      <c r="BU11" s="3">
        <v>0.21</v>
      </c>
      <c r="BV11" s="3">
        <v>0.59</v>
      </c>
      <c r="BW11" s="3">
        <v>1.65</v>
      </c>
      <c r="BX11" s="3">
        <v>1.8</v>
      </c>
      <c r="BY11" s="3">
        <v>0.5</v>
      </c>
      <c r="BZ11" s="3">
        <v>0.6</v>
      </c>
      <c r="CA11" s="3">
        <v>1.01</v>
      </c>
      <c r="CB11" s="3">
        <v>1.65</v>
      </c>
      <c r="CC11" s="3">
        <v>2.08</v>
      </c>
      <c r="CD11" s="3">
        <v>2.71</v>
      </c>
      <c r="CE11" s="3">
        <v>0.36079999999999995</v>
      </c>
      <c r="CF11" s="3">
        <v>0.45</v>
      </c>
      <c r="CG11" s="3">
        <v>0.8</v>
      </c>
      <c r="CH11" s="3">
        <v>0.35</v>
      </c>
      <c r="CI11" s="3">
        <v>0.7</v>
      </c>
      <c r="CJ11" s="3">
        <v>2.99</v>
      </c>
      <c r="CK11" s="3">
        <v>0.34</v>
      </c>
      <c r="CL11" s="3">
        <v>1.26</v>
      </c>
      <c r="CM11" s="3">
        <v>1.02</v>
      </c>
      <c r="CN11" s="3">
        <v>0.55</v>
      </c>
      <c r="CO11" s="3">
        <v>1.26</v>
      </c>
      <c r="CP11" s="3">
        <v>0.87</v>
      </c>
      <c r="CQ11" s="3">
        <v>0.89</v>
      </c>
      <c r="CR11" s="3">
        <v>0.48</v>
      </c>
      <c r="CS11" s="3">
        <v>0.7</v>
      </c>
      <c r="CT11" s="3">
        <v>2.32</v>
      </c>
      <c r="CU11" s="3">
        <v>1.7</v>
      </c>
      <c r="CV11" s="3">
        <v>2.54</v>
      </c>
      <c r="CW11" s="3">
        <v>1.77</v>
      </c>
      <c r="CX11" s="3">
        <v>1.62</v>
      </c>
      <c r="CY11" s="3">
        <v>1.62</v>
      </c>
      <c r="CZ11" s="3">
        <v>0.7</v>
      </c>
      <c r="DA11" s="3">
        <v>0.59</v>
      </c>
      <c r="DB11" s="3">
        <v>1.01</v>
      </c>
      <c r="DC11" s="3">
        <v>0.38</v>
      </c>
      <c r="DD11" s="3">
        <v>0.93</v>
      </c>
      <c r="DE11" s="3">
        <v>0.62</v>
      </c>
      <c r="DF11" s="3">
        <v>0.49</v>
      </c>
      <c r="DG11" s="3">
        <v>0.46</v>
      </c>
      <c r="DH11" s="3">
        <v>3.16</v>
      </c>
      <c r="DI11" s="3">
        <v>0.45</v>
      </c>
      <c r="DJ11" s="3">
        <v>0.14</v>
      </c>
      <c r="DK11" s="3">
        <v>0.5</v>
      </c>
      <c r="DL11" s="3">
        <v>1.7</v>
      </c>
      <c r="DM11" s="3">
        <v>0.49</v>
      </c>
      <c r="DN11" s="3">
        <v>2.35</v>
      </c>
      <c r="DO11" s="3">
        <v>2.09</v>
      </c>
      <c r="DP11" s="3">
        <v>0.17</v>
      </c>
      <c r="DQ11" s="3">
        <v>0.36</v>
      </c>
      <c r="DR11" s="3">
        <v>0.86</v>
      </c>
      <c r="DS11" s="3">
        <v>0.99</v>
      </c>
      <c r="DT11" s="3">
        <v>2.77</v>
      </c>
      <c r="DU11" s="3">
        <v>2.8</v>
      </c>
      <c r="DV11" s="3">
        <v>1.07</v>
      </c>
      <c r="DW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row>
    <row r="12" spans="1:126" ht="15.75">
      <c r="A12" s="6"/>
      <c r="B12" s="25" t="s">
        <v>7</v>
      </c>
      <c r="D12" s="3">
        <v>0.5</v>
      </c>
      <c r="E12" s="3">
        <v>0.5</v>
      </c>
      <c r="F12" s="3">
        <v>0.5</v>
      </c>
      <c r="G12" s="3">
        <v>0.5</v>
      </c>
      <c r="H12" s="3">
        <v>0.5</v>
      </c>
      <c r="I12" s="3">
        <v>0.5</v>
      </c>
      <c r="J12" s="3">
        <v>0.5</v>
      </c>
      <c r="K12" s="3">
        <v>0.5</v>
      </c>
      <c r="L12" s="3">
        <v>0.5</v>
      </c>
      <c r="M12" s="3">
        <v>0.5</v>
      </c>
      <c r="N12" s="3">
        <v>0.5</v>
      </c>
      <c r="O12" s="3">
        <v>0.5</v>
      </c>
      <c r="P12" s="3">
        <v>0.5</v>
      </c>
      <c r="Q12" s="3">
        <v>0.5</v>
      </c>
      <c r="R12" s="3">
        <v>0.5</v>
      </c>
      <c r="S12" s="3">
        <v>0.5</v>
      </c>
      <c r="T12" s="3">
        <v>0.5</v>
      </c>
      <c r="U12" s="3">
        <v>0.5</v>
      </c>
      <c r="V12" s="3">
        <v>0.5</v>
      </c>
      <c r="W12" s="3">
        <v>0.5</v>
      </c>
      <c r="X12" s="3">
        <v>0.5</v>
      </c>
      <c r="Y12" s="3">
        <v>0.5</v>
      </c>
      <c r="Z12" s="3">
        <v>0.5</v>
      </c>
      <c r="AA12" s="3">
        <v>0.5</v>
      </c>
      <c r="AB12" s="3">
        <v>0.5</v>
      </c>
      <c r="AC12" s="3">
        <v>0.5</v>
      </c>
      <c r="AD12" s="3">
        <v>0.5</v>
      </c>
      <c r="AE12" s="3">
        <v>0.5</v>
      </c>
      <c r="AF12" s="3">
        <v>0.5</v>
      </c>
      <c r="AG12" s="3">
        <v>0.5</v>
      </c>
      <c r="AH12" s="3">
        <v>0.5</v>
      </c>
      <c r="AI12" s="3">
        <v>0.5</v>
      </c>
      <c r="AJ12" s="3">
        <v>0.5</v>
      </c>
      <c r="AK12" s="3">
        <v>0.5</v>
      </c>
      <c r="AL12" s="3">
        <v>0.5</v>
      </c>
      <c r="AM12" s="3">
        <v>0.5</v>
      </c>
      <c r="AN12" s="3">
        <v>0.5</v>
      </c>
      <c r="AO12" s="3">
        <v>0.5</v>
      </c>
      <c r="AP12" s="3">
        <v>0.5</v>
      </c>
      <c r="AQ12" s="3">
        <v>0.5</v>
      </c>
      <c r="AR12" s="3">
        <v>0.5</v>
      </c>
      <c r="AS12" s="3">
        <v>0.5</v>
      </c>
      <c r="AT12" s="3">
        <v>0.5</v>
      </c>
      <c r="AU12" s="3">
        <v>0.5</v>
      </c>
      <c r="AV12" s="3">
        <v>0.5</v>
      </c>
      <c r="AW12" s="3">
        <v>0.5</v>
      </c>
      <c r="AX12" s="3">
        <v>0.5</v>
      </c>
      <c r="AY12" s="3">
        <v>0.5</v>
      </c>
      <c r="AZ12" s="3">
        <v>0.5</v>
      </c>
      <c r="BA12" s="3">
        <v>0.5</v>
      </c>
      <c r="BB12" s="3">
        <v>0.5</v>
      </c>
      <c r="BC12" s="3">
        <v>0.5</v>
      </c>
      <c r="BD12" s="3">
        <v>0.5</v>
      </c>
      <c r="BE12" s="3">
        <v>0.5</v>
      </c>
      <c r="BF12" s="3">
        <v>0.5</v>
      </c>
      <c r="BG12" s="3">
        <v>0.5</v>
      </c>
      <c r="BH12" s="3">
        <v>0.5</v>
      </c>
      <c r="BI12" s="3">
        <v>0.5</v>
      </c>
      <c r="BJ12" s="3">
        <v>0.5</v>
      </c>
      <c r="BK12" s="3">
        <v>0.5</v>
      </c>
      <c r="BL12" s="3">
        <v>0.5</v>
      </c>
      <c r="BM12" s="3">
        <v>0.5</v>
      </c>
      <c r="BN12" s="3">
        <v>0.5</v>
      </c>
      <c r="BO12" s="3">
        <v>0.5</v>
      </c>
      <c r="BP12" s="3">
        <v>0.5</v>
      </c>
      <c r="BQ12" s="3">
        <v>0.5</v>
      </c>
      <c r="BR12" s="3">
        <v>0.5</v>
      </c>
      <c r="BS12" s="3">
        <v>0.5</v>
      </c>
      <c r="BT12" s="3">
        <v>0.5</v>
      </c>
      <c r="BU12" s="3">
        <v>0.5</v>
      </c>
      <c r="BV12" s="3">
        <v>0.5</v>
      </c>
      <c r="BW12" s="3">
        <v>0.5</v>
      </c>
      <c r="BX12" s="3">
        <v>0.5</v>
      </c>
      <c r="BY12" s="3">
        <v>0.5</v>
      </c>
      <c r="BZ12" s="3">
        <v>0.5</v>
      </c>
      <c r="CA12" s="3">
        <v>0.5</v>
      </c>
      <c r="CB12" s="3">
        <v>0.5</v>
      </c>
      <c r="CC12" s="3">
        <v>0.5</v>
      </c>
      <c r="CD12" s="3">
        <v>0.5</v>
      </c>
      <c r="CE12" s="3">
        <v>0.5</v>
      </c>
      <c r="CF12" s="3">
        <v>0.5</v>
      </c>
      <c r="CG12" s="3">
        <v>0.5</v>
      </c>
      <c r="CH12" s="3">
        <v>0.5</v>
      </c>
      <c r="CI12" s="3">
        <v>0.5</v>
      </c>
      <c r="CJ12" s="3">
        <v>0.5</v>
      </c>
      <c r="CK12" s="3">
        <v>0.5</v>
      </c>
      <c r="CL12" s="3">
        <v>0.5</v>
      </c>
      <c r="CM12" s="3">
        <v>0.5</v>
      </c>
      <c r="CN12" s="3">
        <v>0.5</v>
      </c>
      <c r="CO12" s="3">
        <v>0.5</v>
      </c>
      <c r="CP12" s="3">
        <v>0.5</v>
      </c>
      <c r="CQ12" s="3">
        <v>0.5</v>
      </c>
      <c r="CR12" s="3">
        <v>0.5</v>
      </c>
      <c r="CS12" s="3">
        <v>0.5</v>
      </c>
      <c r="CT12" s="3">
        <v>0.5</v>
      </c>
      <c r="CU12" s="3">
        <v>0.5</v>
      </c>
      <c r="CV12" s="3">
        <v>0.5</v>
      </c>
      <c r="CW12" s="3">
        <v>0.5</v>
      </c>
      <c r="CX12" s="3">
        <v>0.5</v>
      </c>
      <c r="CY12" s="3">
        <v>0.5</v>
      </c>
      <c r="CZ12" s="3">
        <v>0.5</v>
      </c>
      <c r="DA12" s="3">
        <v>0.5</v>
      </c>
      <c r="DB12" s="3">
        <v>0.5</v>
      </c>
      <c r="DC12" s="3">
        <v>0.5</v>
      </c>
      <c r="DD12" s="3">
        <v>0.5</v>
      </c>
      <c r="DE12" s="3">
        <v>0.5</v>
      </c>
      <c r="DF12" s="3">
        <v>0.5</v>
      </c>
      <c r="DG12" s="3">
        <v>0.5</v>
      </c>
      <c r="DH12" s="3">
        <v>0.5</v>
      </c>
      <c r="DI12" s="3">
        <v>0.5</v>
      </c>
      <c r="DJ12" s="3">
        <v>0.5</v>
      </c>
      <c r="DK12" s="3">
        <v>0.5</v>
      </c>
      <c r="DL12" s="3">
        <v>0.5</v>
      </c>
      <c r="DM12" s="3">
        <v>0.5</v>
      </c>
      <c r="DN12" s="3">
        <v>0.5</v>
      </c>
      <c r="DO12" s="3">
        <v>0.5</v>
      </c>
      <c r="DP12" s="3">
        <v>0.5</v>
      </c>
      <c r="DQ12" s="3">
        <v>0.5</v>
      </c>
      <c r="DR12" s="3">
        <v>0.5</v>
      </c>
      <c r="DS12" s="3">
        <v>0.5</v>
      </c>
      <c r="DT12" s="3">
        <v>0.5</v>
      </c>
      <c r="DU12" s="3">
        <v>0.5</v>
      </c>
      <c r="DV12" s="3">
        <v>0.5</v>
      </c>
    </row>
    <row r="13" ht="12.75">
      <c r="A13" s="6"/>
    </row>
    <row r="14" spans="1:2" s="22" customFormat="1" ht="12.75">
      <c r="A14" s="6"/>
      <c r="B14" s="8" t="s">
        <v>9</v>
      </c>
    </row>
    <row r="15" spans="1:126" ht="18.75">
      <c r="A15" s="6"/>
      <c r="B15" s="5" t="s">
        <v>160</v>
      </c>
      <c r="D15" s="2">
        <f aca="true" t="shared" si="0" ref="D15:AI15">+D11/D10</f>
        <v>1.2791666666666666</v>
      </c>
      <c r="E15" s="2">
        <f t="shared" si="0"/>
        <v>1.118421052631579</v>
      </c>
      <c r="F15" s="2">
        <f t="shared" si="0"/>
        <v>0.43548387096774194</v>
      </c>
      <c r="G15" s="2">
        <f t="shared" si="0"/>
        <v>0.24316406250000003</v>
      </c>
      <c r="H15" s="2">
        <f t="shared" si="0"/>
        <v>0.33333333333333337</v>
      </c>
      <c r="I15" s="2">
        <f t="shared" si="0"/>
        <v>1.2</v>
      </c>
      <c r="J15" s="2">
        <f t="shared" si="0"/>
        <v>0.24245472837022136</v>
      </c>
      <c r="K15" s="2">
        <f t="shared" si="0"/>
        <v>0.9328859060402684</v>
      </c>
      <c r="L15" s="2">
        <f t="shared" si="0"/>
        <v>0.9797979797979798</v>
      </c>
      <c r="M15" s="2">
        <f t="shared" si="0"/>
        <v>0.4683026584867076</v>
      </c>
      <c r="N15" s="2">
        <f t="shared" si="0"/>
        <v>1.1082089552238805</v>
      </c>
      <c r="O15" s="2">
        <f t="shared" si="0"/>
        <v>0.4229074889867841</v>
      </c>
      <c r="P15" s="2">
        <f t="shared" si="0"/>
        <v>0.91</v>
      </c>
      <c r="Q15" s="2">
        <f t="shared" si="0"/>
        <v>0.5101351351351352</v>
      </c>
      <c r="R15" s="2">
        <f t="shared" si="0"/>
        <v>2.4</v>
      </c>
      <c r="S15" s="2">
        <f t="shared" si="0"/>
        <v>0.5983827493261457</v>
      </c>
      <c r="T15" s="2">
        <f t="shared" si="0"/>
        <v>0.4396135265700484</v>
      </c>
      <c r="U15" s="2">
        <f t="shared" si="0"/>
        <v>0.8230088495575223</v>
      </c>
      <c r="V15" s="2">
        <f t="shared" si="0"/>
        <v>0.058810120811488495</v>
      </c>
      <c r="W15" s="2">
        <f t="shared" si="0"/>
        <v>1.0333333333333334</v>
      </c>
      <c r="X15" s="2">
        <f t="shared" si="0"/>
        <v>1.7454545454545451</v>
      </c>
      <c r="Y15" s="2">
        <f t="shared" si="0"/>
        <v>0.59</v>
      </c>
      <c r="Z15" s="2">
        <f t="shared" si="0"/>
        <v>1.2568807339449541</v>
      </c>
      <c r="AA15" s="2">
        <f t="shared" si="0"/>
        <v>0.6117216117216117</v>
      </c>
      <c r="AB15" s="2">
        <f t="shared" si="0"/>
        <v>1.0405405405405406</v>
      </c>
      <c r="AC15" s="2">
        <f t="shared" si="0"/>
        <v>0.9328859060402684</v>
      </c>
      <c r="AD15" s="2">
        <f t="shared" si="0"/>
        <v>0.6428571428571428</v>
      </c>
      <c r="AE15" s="2">
        <f t="shared" si="0"/>
        <v>0.4038461538461538</v>
      </c>
      <c r="AF15" s="2">
        <f t="shared" si="0"/>
        <v>1.263157894736842</v>
      </c>
      <c r="AG15" s="2">
        <f t="shared" si="0"/>
        <v>1.1095890410958904</v>
      </c>
      <c r="AH15" s="2">
        <f t="shared" si="0"/>
        <v>1.6263736263736264</v>
      </c>
      <c r="AI15" s="2">
        <f t="shared" si="0"/>
        <v>1.2121212121212122</v>
      </c>
      <c r="AJ15" s="2">
        <f aca="true" t="shared" si="1" ref="AJ15:BO15">+AJ11/AJ10</f>
        <v>0.7117437722419929</v>
      </c>
      <c r="AK15" s="2">
        <f t="shared" si="1"/>
        <v>0.4592592592592593</v>
      </c>
      <c r="AL15" s="2">
        <f t="shared" si="1"/>
        <v>0.8312101910828025</v>
      </c>
      <c r="AM15" s="2">
        <f t="shared" si="1"/>
        <v>0.6884057971014493</v>
      </c>
      <c r="AN15" s="2">
        <f t="shared" si="1"/>
        <v>0.8312101910828025</v>
      </c>
      <c r="AO15" s="2">
        <f t="shared" si="1"/>
        <v>0.8497854077253219</v>
      </c>
      <c r="AP15" s="2">
        <f t="shared" si="1"/>
        <v>0.975</v>
      </c>
      <c r="AQ15" s="2">
        <f t="shared" si="1"/>
        <v>1.0606060606060606</v>
      </c>
      <c r="AR15" s="2">
        <f t="shared" si="1"/>
        <v>0.41981132075471694</v>
      </c>
      <c r="AS15" s="2">
        <f t="shared" si="1"/>
        <v>0.28072837632776937</v>
      </c>
      <c r="AT15" s="2">
        <f t="shared" si="1"/>
        <v>0.5277777777777778</v>
      </c>
      <c r="AU15" s="2">
        <f t="shared" si="1"/>
        <v>1.0204081632653061</v>
      </c>
      <c r="AV15" s="2">
        <f t="shared" si="1"/>
        <v>1.1095890410958904</v>
      </c>
      <c r="AW15" s="2">
        <f t="shared" si="1"/>
        <v>0.5101351351351352</v>
      </c>
      <c r="AX15" s="2">
        <f t="shared" si="1"/>
        <v>0.4212218649517685</v>
      </c>
      <c r="AY15" s="2">
        <f t="shared" si="1"/>
        <v>0.4212271973466003</v>
      </c>
      <c r="AZ15" s="2">
        <f t="shared" si="1"/>
        <v>0.4396135265700484</v>
      </c>
      <c r="BA15" s="2">
        <f t="shared" si="1"/>
        <v>0.23391812865497078</v>
      </c>
      <c r="BB15" s="2">
        <f t="shared" si="1"/>
        <v>1.0681818181818181</v>
      </c>
      <c r="BC15" s="2">
        <f t="shared" si="1"/>
        <v>0.6727272727272728</v>
      </c>
      <c r="BD15" s="2">
        <f t="shared" si="1"/>
        <v>1.5151515151515151</v>
      </c>
      <c r="BE15" s="2">
        <f t="shared" si="1"/>
        <v>0.46810506566604126</v>
      </c>
      <c r="BF15" s="2">
        <f t="shared" si="1"/>
        <v>1.1235294117647059</v>
      </c>
      <c r="BG15" s="2">
        <f t="shared" si="1"/>
        <v>0.24295010845986986</v>
      </c>
      <c r="BH15" s="2">
        <f t="shared" si="1"/>
        <v>1.2</v>
      </c>
      <c r="BI15" s="2">
        <f t="shared" si="1"/>
        <v>0.5487804878048781</v>
      </c>
      <c r="BJ15" s="2">
        <f t="shared" si="1"/>
        <v>1.173913043478261</v>
      </c>
      <c r="BK15" s="2">
        <f t="shared" si="1"/>
        <v>0.9271523178807947</v>
      </c>
      <c r="BL15" s="2">
        <f t="shared" si="1"/>
        <v>0.5866666666666667</v>
      </c>
      <c r="BM15" s="2">
        <f t="shared" si="1"/>
        <v>1.7323943661971832</v>
      </c>
      <c r="BN15" s="2">
        <f t="shared" si="1"/>
        <v>0.21902654867256638</v>
      </c>
      <c r="BO15" s="2">
        <f t="shared" si="1"/>
        <v>0.41908713692946054</v>
      </c>
      <c r="BP15" s="2">
        <f aca="true" t="shared" si="2" ref="BP15:CU15">+BP11/BP10</f>
        <v>1.06</v>
      </c>
      <c r="BQ15" s="2">
        <f t="shared" si="2"/>
        <v>1.6296296296296295</v>
      </c>
      <c r="BR15" s="2">
        <f t="shared" si="2"/>
        <v>0.2930728241563055</v>
      </c>
      <c r="BS15" s="2">
        <f t="shared" si="2"/>
        <v>0.7861271676300579</v>
      </c>
      <c r="BT15" s="2">
        <f t="shared" si="2"/>
        <v>0.7257142857142858</v>
      </c>
      <c r="BU15" s="2">
        <f t="shared" si="2"/>
        <v>0.8076923076923076</v>
      </c>
      <c r="BV15" s="2">
        <f t="shared" si="2"/>
        <v>0.6145833333333334</v>
      </c>
      <c r="BW15" s="2">
        <f t="shared" si="2"/>
        <v>0.8461538461538461</v>
      </c>
      <c r="BX15" s="2">
        <f t="shared" si="2"/>
        <v>0.3333333333333333</v>
      </c>
      <c r="BY15" s="2">
        <f t="shared" si="2"/>
        <v>0.5376344086021505</v>
      </c>
      <c r="BZ15" s="2">
        <f t="shared" si="2"/>
        <v>0.7692307692307692</v>
      </c>
      <c r="CA15" s="2">
        <f t="shared" si="2"/>
        <v>1.160919540229885</v>
      </c>
      <c r="CB15" s="2">
        <f t="shared" si="2"/>
        <v>0.4824561403508772</v>
      </c>
      <c r="CC15" s="2">
        <f t="shared" si="2"/>
        <v>0.37142857142857144</v>
      </c>
      <c r="CD15" s="2">
        <f t="shared" si="2"/>
        <v>0.7324324324324324</v>
      </c>
      <c r="CE15" s="2">
        <f t="shared" si="2"/>
        <v>0.8799999999999999</v>
      </c>
      <c r="CF15" s="2">
        <f t="shared" si="2"/>
        <v>1.2857142857142858</v>
      </c>
      <c r="CG15" s="2">
        <f t="shared" si="2"/>
        <v>0.23391812865497078</v>
      </c>
      <c r="CH15" s="2">
        <f t="shared" si="2"/>
        <v>1.5217391304347825</v>
      </c>
      <c r="CI15" s="2">
        <f t="shared" si="2"/>
        <v>1.627906976744186</v>
      </c>
      <c r="CJ15" s="2">
        <f t="shared" si="2"/>
        <v>0.46791862284820035</v>
      </c>
      <c r="CK15" s="2">
        <f t="shared" si="2"/>
        <v>0.6181818181818182</v>
      </c>
      <c r="CL15" s="2">
        <f t="shared" si="2"/>
        <v>1.125</v>
      </c>
      <c r="CM15" s="2">
        <f t="shared" si="2"/>
        <v>0.5151515151515151</v>
      </c>
      <c r="CN15" s="2">
        <f t="shared" si="2"/>
        <v>1.774193548387097</v>
      </c>
      <c r="CO15" s="2">
        <f t="shared" si="2"/>
        <v>1.125</v>
      </c>
      <c r="CP15" s="2">
        <f t="shared" si="2"/>
        <v>0.9666666666666667</v>
      </c>
      <c r="CQ15" s="2">
        <f t="shared" si="2"/>
        <v>1.2361111111111112</v>
      </c>
      <c r="CR15" s="2">
        <f t="shared" si="2"/>
        <v>1.6</v>
      </c>
      <c r="CS15" s="2">
        <f t="shared" si="2"/>
        <v>1.627906976744186</v>
      </c>
      <c r="CT15" s="2">
        <f t="shared" si="2"/>
        <v>0.8169014084507042</v>
      </c>
      <c r="CU15" s="2">
        <f t="shared" si="2"/>
        <v>0.20094562647754136</v>
      </c>
      <c r="CV15" s="2">
        <f aca="true" t="shared" si="3" ref="CV15:DV15">+CV11/CV10</f>
        <v>0.4212271973466003</v>
      </c>
      <c r="CW15" s="2">
        <f t="shared" si="3"/>
        <v>0.7564102564102565</v>
      </c>
      <c r="CX15" s="2">
        <f t="shared" si="3"/>
        <v>1.1095890410958904</v>
      </c>
      <c r="CY15" s="2">
        <f t="shared" si="3"/>
        <v>1.1095890410958904</v>
      </c>
      <c r="CZ15" s="2">
        <f t="shared" si="3"/>
        <v>1.627906976744186</v>
      </c>
      <c r="DA15" s="2">
        <f t="shared" si="3"/>
        <v>0.8428571428571429</v>
      </c>
      <c r="DB15" s="2">
        <f t="shared" si="3"/>
        <v>1</v>
      </c>
      <c r="DC15" s="2">
        <f t="shared" si="3"/>
        <v>0.5428571428571429</v>
      </c>
      <c r="DD15" s="2">
        <f t="shared" si="3"/>
        <v>0.6326530612244898</v>
      </c>
      <c r="DE15" s="2">
        <f t="shared" si="3"/>
        <v>1.0689655172413794</v>
      </c>
      <c r="DF15" s="2">
        <f t="shared" si="3"/>
        <v>0.5975609756097561</v>
      </c>
      <c r="DG15" s="2">
        <f t="shared" si="3"/>
        <v>1.2432432432432432</v>
      </c>
      <c r="DH15" s="2">
        <f t="shared" si="3"/>
        <v>0.4674556213017752</v>
      </c>
      <c r="DI15" s="2">
        <f t="shared" si="3"/>
        <v>0.8653846153846154</v>
      </c>
      <c r="DJ15" s="2">
        <f t="shared" si="3"/>
        <v>0.9333333333333335</v>
      </c>
      <c r="DK15" s="2">
        <f t="shared" si="3"/>
        <v>1.0638297872340425</v>
      </c>
      <c r="DL15" s="2">
        <f t="shared" si="3"/>
        <v>0.5396825396825397</v>
      </c>
      <c r="DM15" s="2">
        <f t="shared" si="3"/>
        <v>1.1136363636363635</v>
      </c>
      <c r="DN15" s="2">
        <f t="shared" si="3"/>
        <v>1.0217391304347827</v>
      </c>
      <c r="DO15" s="2">
        <f t="shared" si="3"/>
        <v>0.4196787148594377</v>
      </c>
      <c r="DP15" s="2">
        <f t="shared" si="3"/>
        <v>0.3617021276595745</v>
      </c>
      <c r="DQ15" s="2">
        <f t="shared" si="3"/>
        <v>1.161290322580645</v>
      </c>
      <c r="DR15" s="2">
        <f t="shared" si="3"/>
        <v>0.5149700598802396</v>
      </c>
      <c r="DS15" s="26">
        <f t="shared" si="3"/>
        <v>0.21902654867256638</v>
      </c>
      <c r="DT15" s="2">
        <f t="shared" si="3"/>
        <v>0.7102564102564103</v>
      </c>
      <c r="DU15" s="2">
        <f t="shared" si="3"/>
        <v>1.4070351758793969</v>
      </c>
      <c r="DV15" s="27">
        <f t="shared" si="3"/>
        <v>0.19888475836431227</v>
      </c>
    </row>
    <row r="16" spans="1:126" ht="18.75">
      <c r="A16" s="6"/>
      <c r="B16" s="5" t="s">
        <v>161</v>
      </c>
      <c r="C16" s="21">
        <f>SUM(D16:DV16)</f>
        <v>938028374.544842</v>
      </c>
      <c r="D16" s="21">
        <f aca="true" t="shared" si="4" ref="D16:AI16">(1-D12)*D9*1000/D10</f>
        <v>222500</v>
      </c>
      <c r="E16" s="21">
        <f t="shared" si="4"/>
        <v>4065.7894736842104</v>
      </c>
      <c r="F16" s="21">
        <f t="shared" si="4"/>
        <v>2220887.0967741935</v>
      </c>
      <c r="G16" s="21">
        <f t="shared" si="4"/>
        <v>62387.6953125</v>
      </c>
      <c r="H16" s="21">
        <f t="shared" si="4"/>
        <v>7852017.543859649</v>
      </c>
      <c r="I16" s="21">
        <f t="shared" si="4"/>
        <v>18882500</v>
      </c>
      <c r="J16" s="21">
        <f t="shared" si="4"/>
        <v>372535.21126760566</v>
      </c>
      <c r="K16" s="21">
        <f t="shared" si="4"/>
        <v>48775.1677852349</v>
      </c>
      <c r="L16" s="21">
        <f t="shared" si="4"/>
        <v>302525.2525252525</v>
      </c>
      <c r="M16" s="21">
        <f t="shared" si="4"/>
        <v>1764280.8452624404</v>
      </c>
      <c r="N16" s="21">
        <f t="shared" si="4"/>
        <v>3438.1663113006393</v>
      </c>
      <c r="O16" s="21">
        <f t="shared" si="4"/>
        <v>1912621.1453744494</v>
      </c>
      <c r="P16" s="21">
        <f t="shared" si="4"/>
        <v>12405781.25</v>
      </c>
      <c r="Q16" s="21">
        <f t="shared" si="4"/>
        <v>13134.29054054054</v>
      </c>
      <c r="R16" s="21">
        <f t="shared" si="4"/>
        <v>1608615.3846153843</v>
      </c>
      <c r="S16" s="21">
        <f t="shared" si="4"/>
        <v>65152.56064690027</v>
      </c>
      <c r="T16" s="21">
        <f t="shared" si="4"/>
        <v>17313043.47826087</v>
      </c>
      <c r="U16" s="21">
        <f t="shared" si="4"/>
        <v>1384867.2566371683</v>
      </c>
      <c r="V16" s="21">
        <f t="shared" si="4"/>
        <v>60122.82881240028</v>
      </c>
      <c r="W16" s="21">
        <f t="shared" si="4"/>
        <v>47832000</v>
      </c>
      <c r="X16" s="21">
        <f t="shared" si="4"/>
        <v>4892272.727272727</v>
      </c>
      <c r="Y16" s="21">
        <f t="shared" si="4"/>
        <v>97412162.16216215</v>
      </c>
      <c r="Z16" s="21">
        <f t="shared" si="4"/>
        <v>2710871.5596330273</v>
      </c>
      <c r="AA16" s="21">
        <f t="shared" si="4"/>
        <v>451217.032967033</v>
      </c>
      <c r="AB16" s="21">
        <f t="shared" si="4"/>
        <v>1049324.3243243243</v>
      </c>
      <c r="AC16" s="21">
        <f t="shared" si="4"/>
        <v>1289597.3154362417</v>
      </c>
      <c r="AD16" s="21">
        <f t="shared" si="4"/>
        <v>512232.1428571428</v>
      </c>
      <c r="AE16" s="21">
        <f t="shared" si="4"/>
        <v>2275000</v>
      </c>
      <c r="AF16" s="21">
        <f t="shared" si="4"/>
        <v>7163421.052631578</v>
      </c>
      <c r="AG16" s="21">
        <f t="shared" si="4"/>
        <v>8797.945205479453</v>
      </c>
      <c r="AH16" s="21">
        <f t="shared" si="4"/>
        <v>1457142.857142857</v>
      </c>
      <c r="AI16" s="21">
        <f t="shared" si="4"/>
        <v>1648308.0808080807</v>
      </c>
      <c r="AJ16" s="21">
        <f aca="true" t="shared" si="5" ref="AJ16:BO16">(1-AJ12)*AJ9*1000/AJ10</f>
        <v>5791370.106761565</v>
      </c>
      <c r="AK16" s="21">
        <f t="shared" si="5"/>
        <v>561753.0864197531</v>
      </c>
      <c r="AL16" s="21">
        <f t="shared" si="5"/>
        <v>584394.9044585987</v>
      </c>
      <c r="AM16" s="21">
        <f t="shared" si="5"/>
        <v>207427.53623188406</v>
      </c>
      <c r="AN16" s="21">
        <f t="shared" si="5"/>
        <v>3964421.6560509554</v>
      </c>
      <c r="AO16" s="21">
        <f t="shared" si="5"/>
        <v>171888.41201716737</v>
      </c>
      <c r="AP16" s="21">
        <f t="shared" si="5"/>
        <v>5560000</v>
      </c>
      <c r="AQ16" s="21">
        <f t="shared" si="5"/>
        <v>35244696.96969697</v>
      </c>
      <c r="AR16" s="21">
        <f t="shared" si="5"/>
        <v>102437.10691823899</v>
      </c>
      <c r="AS16" s="21">
        <f t="shared" si="5"/>
        <v>139552.35204855842</v>
      </c>
      <c r="AT16" s="21">
        <f t="shared" si="5"/>
        <v>25419444.444444444</v>
      </c>
      <c r="AU16" s="21">
        <f t="shared" si="5"/>
        <v>4073775.510204082</v>
      </c>
      <c r="AV16" s="21">
        <f t="shared" si="5"/>
        <v>11914.04109589041</v>
      </c>
      <c r="AW16" s="21">
        <f t="shared" si="5"/>
        <v>762094.5945945946</v>
      </c>
      <c r="AX16" s="21">
        <f t="shared" si="5"/>
        <v>1192122.186495177</v>
      </c>
      <c r="AY16" s="21">
        <f t="shared" si="5"/>
        <v>99419.56882255389</v>
      </c>
      <c r="AZ16" s="21">
        <f t="shared" si="5"/>
        <v>57934.057971014496</v>
      </c>
      <c r="BA16" s="21">
        <f t="shared" si="5"/>
        <v>336111.1111111111</v>
      </c>
      <c r="BB16" s="21">
        <f t="shared" si="5"/>
        <v>3644659.090909091</v>
      </c>
      <c r="BC16" s="21">
        <f t="shared" si="5"/>
        <v>1166393.9393939395</v>
      </c>
      <c r="BD16" s="21">
        <f t="shared" si="5"/>
        <v>236969.69696969696</v>
      </c>
      <c r="BE16" s="21">
        <f t="shared" si="5"/>
        <v>17306102.251407128</v>
      </c>
      <c r="BF16" s="21">
        <f t="shared" si="5"/>
        <v>6605735.294117647</v>
      </c>
      <c r="BG16" s="21">
        <f t="shared" si="5"/>
        <v>1580430.8026030369</v>
      </c>
      <c r="BH16" s="21">
        <f t="shared" si="5"/>
        <v>8353500</v>
      </c>
      <c r="BI16" s="21">
        <f t="shared" si="5"/>
        <v>1354390.243902439</v>
      </c>
      <c r="BJ16" s="21">
        <f t="shared" si="5"/>
        <v>46141304.347826086</v>
      </c>
      <c r="BK16" s="21">
        <f t="shared" si="5"/>
        <v>309801.32450331125</v>
      </c>
      <c r="BL16" s="21">
        <f t="shared" si="5"/>
        <v>42973333.333333336</v>
      </c>
      <c r="BM16" s="21">
        <f t="shared" si="5"/>
        <v>3441415.4929577466</v>
      </c>
      <c r="BN16" s="21">
        <f t="shared" si="5"/>
        <v>741017.6991150443</v>
      </c>
      <c r="BO16" s="21">
        <f t="shared" si="5"/>
        <v>2081051.1756569846</v>
      </c>
      <c r="BP16" s="21">
        <f aca="true" t="shared" si="6" ref="BP16:CU16">(1-BP12)*BP9*1000/BP10</f>
        <v>21156000</v>
      </c>
      <c r="BQ16" s="21">
        <f t="shared" si="6"/>
        <v>1151042.5925925926</v>
      </c>
      <c r="BR16" s="21">
        <f t="shared" si="6"/>
        <v>157051.50976909415</v>
      </c>
      <c r="BS16" s="21">
        <f t="shared" si="6"/>
        <v>271994.21965317917</v>
      </c>
      <c r="BT16" s="21">
        <f t="shared" si="6"/>
        <v>852514.2857142857</v>
      </c>
      <c r="BU16" s="21">
        <f t="shared" si="6"/>
        <v>1018461.5384615384</v>
      </c>
      <c r="BV16" s="21">
        <f t="shared" si="6"/>
        <v>203697.9166666667</v>
      </c>
      <c r="BW16" s="21">
        <f t="shared" si="6"/>
        <v>520769.2307692308</v>
      </c>
      <c r="BX16" s="21">
        <f t="shared" si="6"/>
        <v>412863.7962962963</v>
      </c>
      <c r="BY16" s="21">
        <f t="shared" si="6"/>
        <v>5011666.666666666</v>
      </c>
      <c r="BZ16" s="21">
        <f t="shared" si="6"/>
        <v>181675</v>
      </c>
      <c r="CA16" s="21">
        <f t="shared" si="6"/>
        <v>528678.1609195402</v>
      </c>
      <c r="CB16" s="21">
        <f t="shared" si="6"/>
        <v>10728538.011695907</v>
      </c>
      <c r="CC16" s="21">
        <f t="shared" si="6"/>
        <v>135232.14285714287</v>
      </c>
      <c r="CD16" s="21">
        <f t="shared" si="6"/>
        <v>109324.32432432432</v>
      </c>
      <c r="CE16" s="21">
        <f t="shared" si="6"/>
        <v>9428048.780487806</v>
      </c>
      <c r="CF16" s="21">
        <f t="shared" si="6"/>
        <v>5005714.285714286</v>
      </c>
      <c r="CG16" s="21">
        <f t="shared" si="6"/>
        <v>239342.1052631579</v>
      </c>
      <c r="CH16" s="21">
        <f t="shared" si="6"/>
        <v>9452173.913043479</v>
      </c>
      <c r="CI16" s="21">
        <f t="shared" si="6"/>
        <v>327494.18604651163</v>
      </c>
      <c r="CJ16" s="21">
        <f t="shared" si="6"/>
        <v>2883176.838810642</v>
      </c>
      <c r="CK16" s="21">
        <f t="shared" si="6"/>
        <v>854643.6363636362</v>
      </c>
      <c r="CL16" s="21">
        <f t="shared" si="6"/>
        <v>1046756.2499999999</v>
      </c>
      <c r="CM16" s="21">
        <f t="shared" si="6"/>
        <v>300603.5353535354</v>
      </c>
      <c r="CN16" s="21">
        <f t="shared" si="6"/>
        <v>11497419.35483871</v>
      </c>
      <c r="CO16" s="21">
        <f t="shared" si="6"/>
        <v>12399553.57142857</v>
      </c>
      <c r="CP16" s="21">
        <f t="shared" si="6"/>
        <v>8070000</v>
      </c>
      <c r="CQ16" s="21">
        <f t="shared" si="6"/>
        <v>3495069.4444444445</v>
      </c>
      <c r="CR16" s="21">
        <f t="shared" si="6"/>
        <v>1956666.6666666667</v>
      </c>
      <c r="CS16" s="21">
        <f t="shared" si="6"/>
        <v>325723.25581395347</v>
      </c>
      <c r="CT16" s="21">
        <f t="shared" si="6"/>
        <v>1895035.2112676057</v>
      </c>
      <c r="CU16" s="21">
        <f t="shared" si="6"/>
        <v>7611820.330969267</v>
      </c>
      <c r="CV16" s="21">
        <f aca="true" t="shared" si="7" ref="CV16:DV16">(1-CV12)*CV9*1000/CV10</f>
        <v>245182.42122719734</v>
      </c>
      <c r="CW16" s="21">
        <f t="shared" si="7"/>
        <v>563.4615384615385</v>
      </c>
      <c r="CX16" s="21">
        <f t="shared" si="7"/>
        <v>39383.561643835616</v>
      </c>
      <c r="CY16" s="21">
        <f t="shared" si="7"/>
        <v>21736.301369863013</v>
      </c>
      <c r="CZ16" s="21">
        <f t="shared" si="7"/>
        <v>6643424.4186046515</v>
      </c>
      <c r="DA16" s="21">
        <f t="shared" si="7"/>
        <v>1496285.7142857146</v>
      </c>
      <c r="DB16" s="21">
        <f t="shared" si="7"/>
        <v>40212.87128712871</v>
      </c>
      <c r="DC16" s="21">
        <f t="shared" si="7"/>
        <v>1496285.7142857146</v>
      </c>
      <c r="DD16" s="21">
        <f t="shared" si="7"/>
        <v>714863.9455782314</v>
      </c>
      <c r="DE16" s="21">
        <f t="shared" si="7"/>
        <v>770689.6551724138</v>
      </c>
      <c r="DF16" s="21">
        <f t="shared" si="7"/>
        <v>7141463.414634147</v>
      </c>
      <c r="DG16" s="21">
        <f t="shared" si="7"/>
        <v>20953918.91891892</v>
      </c>
      <c r="DH16" s="21">
        <f t="shared" si="7"/>
        <v>906360.9467455621</v>
      </c>
      <c r="DI16" s="21">
        <f t="shared" si="7"/>
        <v>3999038.4615384615</v>
      </c>
      <c r="DJ16" s="21">
        <f t="shared" si="7"/>
        <v>26560000</v>
      </c>
      <c r="DK16" s="21">
        <f t="shared" si="7"/>
        <v>19978723.40425532</v>
      </c>
      <c r="DL16" s="21">
        <f t="shared" si="7"/>
        <v>5238253.968253968</v>
      </c>
      <c r="DM16" s="21">
        <f t="shared" si="7"/>
        <v>571704.5454545454</v>
      </c>
      <c r="DN16" s="21">
        <f t="shared" si="7"/>
        <v>9346521.739130436</v>
      </c>
      <c r="DO16" s="21">
        <f t="shared" si="7"/>
        <v>6235803.212851405</v>
      </c>
      <c r="DP16" s="21">
        <f t="shared" si="7"/>
        <v>29566489.36170213</v>
      </c>
      <c r="DQ16" s="21">
        <f t="shared" si="7"/>
        <v>218077419.3548387</v>
      </c>
      <c r="DR16" s="21">
        <f t="shared" si="7"/>
        <v>639281.4371257485</v>
      </c>
      <c r="DS16" s="21">
        <f t="shared" si="7"/>
        <v>982853.982300885</v>
      </c>
      <c r="DT16" s="21">
        <f t="shared" si="7"/>
        <v>1131000</v>
      </c>
      <c r="DU16" s="21">
        <f t="shared" si="7"/>
        <v>150110.55276381908</v>
      </c>
      <c r="DV16" s="21">
        <f t="shared" si="7"/>
        <v>433591.91449814127</v>
      </c>
    </row>
    <row r="17" spans="1:126" ht="18.75">
      <c r="A17" s="6"/>
      <c r="B17" s="5" t="s">
        <v>162</v>
      </c>
      <c r="C17" s="21">
        <f>SUM(D17:DV17)</f>
        <v>1213448509.1014192</v>
      </c>
      <c r="D17" s="21">
        <f aca="true" t="shared" si="8" ref="D17:AI17">D12*D9*1000/D11</f>
        <v>173941.3680781759</v>
      </c>
      <c r="E17" s="21">
        <f t="shared" si="8"/>
        <v>3635.294117647059</v>
      </c>
      <c r="F17" s="21">
        <f t="shared" si="8"/>
        <v>5099814.814814815</v>
      </c>
      <c r="G17" s="21">
        <f t="shared" si="8"/>
        <v>256566.26506024096</v>
      </c>
      <c r="H17" s="21">
        <f t="shared" si="8"/>
        <v>23556052.63157895</v>
      </c>
      <c r="I17" s="21">
        <f t="shared" si="8"/>
        <v>15735416.666666668</v>
      </c>
      <c r="J17" s="21">
        <f t="shared" si="8"/>
        <v>1536514.5228215766</v>
      </c>
      <c r="K17" s="21">
        <f t="shared" si="8"/>
        <v>52284.17266187051</v>
      </c>
      <c r="L17" s="21">
        <f t="shared" si="8"/>
        <v>308762.88659793814</v>
      </c>
      <c r="M17" s="21">
        <f t="shared" si="8"/>
        <v>3767394.4687045123</v>
      </c>
      <c r="N17" s="21">
        <f t="shared" si="8"/>
        <v>3102.4531024531025</v>
      </c>
      <c r="O17" s="21">
        <f t="shared" si="8"/>
        <v>4522552.083333334</v>
      </c>
      <c r="P17" s="21">
        <f t="shared" si="8"/>
        <v>13632726.648351647</v>
      </c>
      <c r="Q17" s="21">
        <f t="shared" si="8"/>
        <v>25746.688741721853</v>
      </c>
      <c r="R17" s="21">
        <f t="shared" si="8"/>
        <v>670256.4102564101</v>
      </c>
      <c r="S17" s="21">
        <f t="shared" si="8"/>
        <v>108881.08108108107</v>
      </c>
      <c r="T17" s="21">
        <f t="shared" si="8"/>
        <v>39382417.58241758</v>
      </c>
      <c r="U17" s="21">
        <f t="shared" si="8"/>
        <v>1682688.1720430106</v>
      </c>
      <c r="V17" s="21">
        <f t="shared" si="8"/>
        <v>1022321.1240310078</v>
      </c>
      <c r="W17" s="21">
        <f t="shared" si="8"/>
        <v>46289032.258064516</v>
      </c>
      <c r="X17" s="21">
        <f t="shared" si="8"/>
        <v>2802864.5833333335</v>
      </c>
      <c r="Y17" s="21">
        <f t="shared" si="8"/>
        <v>165105359.59688503</v>
      </c>
      <c r="Z17" s="21">
        <f t="shared" si="8"/>
        <v>2156824.817518248</v>
      </c>
      <c r="AA17" s="21">
        <f t="shared" si="8"/>
        <v>737618.2634730539</v>
      </c>
      <c r="AB17" s="21">
        <f t="shared" si="8"/>
        <v>1008441.5584415584</v>
      </c>
      <c r="AC17" s="21">
        <f t="shared" si="8"/>
        <v>1382374.1007194247</v>
      </c>
      <c r="AD17" s="21">
        <f t="shared" si="8"/>
        <v>796805.5555555556</v>
      </c>
      <c r="AE17" s="21">
        <f t="shared" si="8"/>
        <v>5633333.333333334</v>
      </c>
      <c r="AF17" s="21">
        <f t="shared" si="8"/>
        <v>5671041.666666667</v>
      </c>
      <c r="AG17" s="21">
        <f t="shared" si="8"/>
        <v>7929.012345679012</v>
      </c>
      <c r="AH17" s="21">
        <f t="shared" si="8"/>
        <v>895945.9459459459</v>
      </c>
      <c r="AI17" s="21">
        <f t="shared" si="8"/>
        <v>1359854.1666666667</v>
      </c>
      <c r="AJ17" s="21">
        <f aca="true" t="shared" si="9" ref="AJ17:BO17">AJ12*AJ9*1000/AJ11</f>
        <v>8136875</v>
      </c>
      <c r="AK17" s="21">
        <f t="shared" si="9"/>
        <v>1223172.0430107526</v>
      </c>
      <c r="AL17" s="21">
        <f t="shared" si="9"/>
        <v>703065.1340996169</v>
      </c>
      <c r="AM17" s="21">
        <f t="shared" si="9"/>
        <v>301315.7894736842</v>
      </c>
      <c r="AN17" s="21">
        <f t="shared" si="9"/>
        <v>4769457.471264368</v>
      </c>
      <c r="AO17" s="21">
        <f t="shared" si="9"/>
        <v>202272.72727272726</v>
      </c>
      <c r="AP17" s="21">
        <f t="shared" si="9"/>
        <v>5702564.102564102</v>
      </c>
      <c r="AQ17" s="21">
        <f t="shared" si="9"/>
        <v>33230714.285714287</v>
      </c>
      <c r="AR17" s="21">
        <f t="shared" si="9"/>
        <v>244007.49063670414</v>
      </c>
      <c r="AS17" s="21">
        <f t="shared" si="9"/>
        <v>497108.1081081081</v>
      </c>
      <c r="AT17" s="21">
        <f t="shared" si="9"/>
        <v>48163157.89473684</v>
      </c>
      <c r="AU17" s="21">
        <f t="shared" si="9"/>
        <v>3992300</v>
      </c>
      <c r="AV17" s="21">
        <f t="shared" si="9"/>
        <v>10737.345679012345</v>
      </c>
      <c r="AW17" s="21">
        <f t="shared" si="9"/>
        <v>1493907.284768212</v>
      </c>
      <c r="AX17" s="21">
        <f t="shared" si="9"/>
        <v>2830152.671755725</v>
      </c>
      <c r="AY17" s="21">
        <f t="shared" si="9"/>
        <v>236023.6220472441</v>
      </c>
      <c r="AZ17" s="21">
        <f t="shared" si="9"/>
        <v>131784.06593406593</v>
      </c>
      <c r="BA17" s="21">
        <f t="shared" si="9"/>
        <v>1436875</v>
      </c>
      <c r="BB17" s="21">
        <f t="shared" si="9"/>
        <v>3412021.276595745</v>
      </c>
      <c r="BC17" s="21">
        <f t="shared" si="9"/>
        <v>1733828.8288288286</v>
      </c>
      <c r="BD17" s="21">
        <f t="shared" si="9"/>
        <v>156400</v>
      </c>
      <c r="BE17" s="21">
        <f t="shared" si="9"/>
        <v>36970551.102204405</v>
      </c>
      <c r="BF17" s="21">
        <f t="shared" si="9"/>
        <v>5879450.261780105</v>
      </c>
      <c r="BG17" s="21">
        <f t="shared" si="9"/>
        <v>6505166.071428571</v>
      </c>
      <c r="BH17" s="21">
        <f t="shared" si="9"/>
        <v>6961250</v>
      </c>
      <c r="BI17" s="21">
        <f t="shared" si="9"/>
        <v>2468000</v>
      </c>
      <c r="BJ17" s="21">
        <f t="shared" si="9"/>
        <v>39305555.55555555</v>
      </c>
      <c r="BK17" s="21">
        <f t="shared" si="9"/>
        <v>334142.85714285716</v>
      </c>
      <c r="BL17" s="21">
        <f t="shared" si="9"/>
        <v>73250000</v>
      </c>
      <c r="BM17" s="21">
        <f t="shared" si="9"/>
        <v>1986508.1300813009</v>
      </c>
      <c r="BN17" s="21">
        <f t="shared" si="9"/>
        <v>3383232.3232323234</v>
      </c>
      <c r="BO17" s="21">
        <f t="shared" si="9"/>
        <v>4965676.567656766</v>
      </c>
      <c r="BP17" s="21">
        <f aca="true" t="shared" si="10" ref="BP17:CU17">BP12*BP9*1000/BP11</f>
        <v>19958490.566037733</v>
      </c>
      <c r="BQ17" s="21">
        <f t="shared" si="10"/>
        <v>706321.5909090909</v>
      </c>
      <c r="BR17" s="21">
        <f t="shared" si="10"/>
        <v>535878.787878788</v>
      </c>
      <c r="BS17" s="21">
        <f t="shared" si="10"/>
        <v>345992.6470588235</v>
      </c>
      <c r="BT17" s="21">
        <f t="shared" si="10"/>
        <v>1174724.4094488188</v>
      </c>
      <c r="BU17" s="21">
        <f t="shared" si="10"/>
        <v>1260952.380952381</v>
      </c>
      <c r="BV17" s="21">
        <f t="shared" si="10"/>
        <v>331440.67796610174</v>
      </c>
      <c r="BW17" s="21">
        <f t="shared" si="10"/>
        <v>615454.5454545455</v>
      </c>
      <c r="BX17" s="21">
        <f t="shared" si="10"/>
        <v>1238591.3888888888</v>
      </c>
      <c r="BY17" s="21">
        <f t="shared" si="10"/>
        <v>9321700</v>
      </c>
      <c r="BZ17" s="21">
        <f t="shared" si="10"/>
        <v>236177.5</v>
      </c>
      <c r="CA17" s="21">
        <f t="shared" si="10"/>
        <v>455396.0396039604</v>
      </c>
      <c r="CB17" s="21">
        <f t="shared" si="10"/>
        <v>22237333.333333336</v>
      </c>
      <c r="CC17" s="21">
        <f t="shared" si="10"/>
        <v>364086.53846153844</v>
      </c>
      <c r="CD17" s="21">
        <f t="shared" si="10"/>
        <v>149261.9926199262</v>
      </c>
      <c r="CE17" s="21">
        <f t="shared" si="10"/>
        <v>10713691.79600887</v>
      </c>
      <c r="CF17" s="21">
        <f t="shared" si="10"/>
        <v>3893333.333333333</v>
      </c>
      <c r="CG17" s="21">
        <f t="shared" si="10"/>
        <v>1023187.5</v>
      </c>
      <c r="CH17" s="21">
        <f t="shared" si="10"/>
        <v>6211428.571428572</v>
      </c>
      <c r="CI17" s="21">
        <f t="shared" si="10"/>
        <v>201175</v>
      </c>
      <c r="CJ17" s="21">
        <f t="shared" si="10"/>
        <v>6161705.685618728</v>
      </c>
      <c r="CK17" s="21">
        <f t="shared" si="10"/>
        <v>1382511.7647058822</v>
      </c>
      <c r="CL17" s="21">
        <f t="shared" si="10"/>
        <v>930450</v>
      </c>
      <c r="CM17" s="21">
        <f t="shared" si="10"/>
        <v>583524.5098039216</v>
      </c>
      <c r="CN17" s="21">
        <f t="shared" si="10"/>
        <v>6480363.636363636</v>
      </c>
      <c r="CO17" s="21">
        <f t="shared" si="10"/>
        <v>11021825.396825397</v>
      </c>
      <c r="CP17" s="21">
        <f t="shared" si="10"/>
        <v>8348275.862068965</v>
      </c>
      <c r="CQ17" s="21">
        <f t="shared" si="10"/>
        <v>2827471.9101123596</v>
      </c>
      <c r="CR17" s="21">
        <f t="shared" si="10"/>
        <v>1222916.6666666667</v>
      </c>
      <c r="CS17" s="21">
        <f t="shared" si="10"/>
        <v>200087.14285714287</v>
      </c>
      <c r="CT17" s="21">
        <f t="shared" si="10"/>
        <v>2319784.4827586208</v>
      </c>
      <c r="CU17" s="21">
        <f t="shared" si="10"/>
        <v>37880000</v>
      </c>
      <c r="CV17" s="21">
        <f aca="true" t="shared" si="11" ref="CV17:DV17">CV12*CV9*1000/CV11</f>
        <v>582066.9291338583</v>
      </c>
      <c r="CW17" s="21">
        <f t="shared" si="11"/>
        <v>744.9152542372881</v>
      </c>
      <c r="CX17" s="21">
        <f t="shared" si="11"/>
        <v>35493.82716049383</v>
      </c>
      <c r="CY17" s="21">
        <f t="shared" si="11"/>
        <v>19589.506172839505</v>
      </c>
      <c r="CZ17" s="21">
        <f t="shared" si="11"/>
        <v>4080960.7142857146</v>
      </c>
      <c r="DA17" s="21">
        <f t="shared" si="11"/>
        <v>1775254.2372881358</v>
      </c>
      <c r="DB17" s="21">
        <f t="shared" si="11"/>
        <v>40212.87128712871</v>
      </c>
      <c r="DC17" s="21">
        <f t="shared" si="11"/>
        <v>2756315.7894736845</v>
      </c>
      <c r="DD17" s="21">
        <f t="shared" si="11"/>
        <v>1129946.2365591398</v>
      </c>
      <c r="DE17" s="21">
        <f t="shared" si="11"/>
        <v>720967.7419354839</v>
      </c>
      <c r="DF17" s="21">
        <f t="shared" si="11"/>
        <v>11951020.408163266</v>
      </c>
      <c r="DG17" s="21">
        <f t="shared" si="11"/>
        <v>16854239.13043478</v>
      </c>
      <c r="DH17" s="21">
        <f t="shared" si="11"/>
        <v>1938924.0506329113</v>
      </c>
      <c r="DI17" s="21">
        <f t="shared" si="11"/>
        <v>4621111.111111111</v>
      </c>
      <c r="DJ17" s="21">
        <f t="shared" si="11"/>
        <v>28457142.857142854</v>
      </c>
      <c r="DK17" s="21">
        <f t="shared" si="11"/>
        <v>18780000</v>
      </c>
      <c r="DL17" s="21">
        <f t="shared" si="11"/>
        <v>9706176.470588235</v>
      </c>
      <c r="DM17" s="21">
        <f t="shared" si="11"/>
        <v>513367.3469387755</v>
      </c>
      <c r="DN17" s="21">
        <f t="shared" si="11"/>
        <v>9147659.574468086</v>
      </c>
      <c r="DO17" s="21">
        <f t="shared" si="11"/>
        <v>14858516.746411484</v>
      </c>
      <c r="DP17" s="21">
        <f t="shared" si="11"/>
        <v>81742647.05882353</v>
      </c>
      <c r="DQ17" s="21">
        <f t="shared" si="11"/>
        <v>187788888.8888889</v>
      </c>
      <c r="DR17" s="21">
        <f t="shared" si="11"/>
        <v>1241395.3488372094</v>
      </c>
      <c r="DS17" s="21">
        <f t="shared" si="11"/>
        <v>4487373.737373738</v>
      </c>
      <c r="DT17" s="21">
        <f t="shared" si="11"/>
        <v>1592382.6714801444</v>
      </c>
      <c r="DU17" s="21">
        <f t="shared" si="11"/>
        <v>106685.71428571429</v>
      </c>
      <c r="DV17" s="21">
        <f t="shared" si="11"/>
        <v>2180116.355140187</v>
      </c>
    </row>
    <row r="18" ht="12.75">
      <c r="A18" s="6"/>
    </row>
    <row r="19" spans="1:2" s="22" customFormat="1" ht="12.75">
      <c r="A19" s="6"/>
      <c r="B19" s="8" t="s">
        <v>17</v>
      </c>
    </row>
    <row r="20" spans="1:126" ht="18.75">
      <c r="A20" s="6"/>
      <c r="B20" s="5" t="s">
        <v>160</v>
      </c>
      <c r="C20" s="35">
        <v>2</v>
      </c>
      <c r="D20" s="2">
        <f aca="true" t="shared" si="12" ref="D20:AI20">C20</f>
        <v>2</v>
      </c>
      <c r="E20" s="2">
        <f t="shared" si="12"/>
        <v>2</v>
      </c>
      <c r="F20" s="2">
        <f t="shared" si="12"/>
        <v>2</v>
      </c>
      <c r="G20" s="2">
        <f t="shared" si="12"/>
        <v>2</v>
      </c>
      <c r="H20" s="2">
        <f t="shared" si="12"/>
        <v>2</v>
      </c>
      <c r="I20" s="2">
        <f t="shared" si="12"/>
        <v>2</v>
      </c>
      <c r="J20" s="2">
        <f t="shared" si="12"/>
        <v>2</v>
      </c>
      <c r="K20" s="2">
        <f t="shared" si="12"/>
        <v>2</v>
      </c>
      <c r="L20" s="2">
        <f t="shared" si="12"/>
        <v>2</v>
      </c>
      <c r="M20" s="2">
        <f t="shared" si="12"/>
        <v>2</v>
      </c>
      <c r="N20" s="2">
        <f t="shared" si="12"/>
        <v>2</v>
      </c>
      <c r="O20" s="2">
        <f t="shared" si="12"/>
        <v>2</v>
      </c>
      <c r="P20" s="2">
        <f t="shared" si="12"/>
        <v>2</v>
      </c>
      <c r="Q20" s="2">
        <f t="shared" si="12"/>
        <v>2</v>
      </c>
      <c r="R20" s="2">
        <f t="shared" si="12"/>
        <v>2</v>
      </c>
      <c r="S20" s="2">
        <f t="shared" si="12"/>
        <v>2</v>
      </c>
      <c r="T20" s="2">
        <f t="shared" si="12"/>
        <v>2</v>
      </c>
      <c r="U20" s="2">
        <f t="shared" si="12"/>
        <v>2</v>
      </c>
      <c r="V20" s="2">
        <f t="shared" si="12"/>
        <v>2</v>
      </c>
      <c r="W20" s="2">
        <f t="shared" si="12"/>
        <v>2</v>
      </c>
      <c r="X20" s="2">
        <f t="shared" si="12"/>
        <v>2</v>
      </c>
      <c r="Y20" s="2">
        <f t="shared" si="12"/>
        <v>2</v>
      </c>
      <c r="Z20" s="2">
        <f t="shared" si="12"/>
        <v>2</v>
      </c>
      <c r="AA20" s="2">
        <f t="shared" si="12"/>
        <v>2</v>
      </c>
      <c r="AB20" s="2">
        <f t="shared" si="12"/>
        <v>2</v>
      </c>
      <c r="AC20" s="2">
        <f t="shared" si="12"/>
        <v>2</v>
      </c>
      <c r="AD20" s="2">
        <f t="shared" si="12"/>
        <v>2</v>
      </c>
      <c r="AE20" s="2">
        <f t="shared" si="12"/>
        <v>2</v>
      </c>
      <c r="AF20" s="2">
        <f t="shared" si="12"/>
        <v>2</v>
      </c>
      <c r="AG20" s="2">
        <f t="shared" si="12"/>
        <v>2</v>
      </c>
      <c r="AH20" s="2">
        <f t="shared" si="12"/>
        <v>2</v>
      </c>
      <c r="AI20" s="2">
        <f t="shared" si="12"/>
        <v>2</v>
      </c>
      <c r="AJ20" s="2">
        <f aca="true" t="shared" si="13" ref="AJ20:BO20">AI20</f>
        <v>2</v>
      </c>
      <c r="AK20" s="2">
        <f t="shared" si="13"/>
        <v>2</v>
      </c>
      <c r="AL20" s="2">
        <f t="shared" si="13"/>
        <v>2</v>
      </c>
      <c r="AM20" s="2">
        <f t="shared" si="13"/>
        <v>2</v>
      </c>
      <c r="AN20" s="2">
        <f t="shared" si="13"/>
        <v>2</v>
      </c>
      <c r="AO20" s="2">
        <f t="shared" si="13"/>
        <v>2</v>
      </c>
      <c r="AP20" s="2">
        <f t="shared" si="13"/>
        <v>2</v>
      </c>
      <c r="AQ20" s="2">
        <f t="shared" si="13"/>
        <v>2</v>
      </c>
      <c r="AR20" s="2">
        <f t="shared" si="13"/>
        <v>2</v>
      </c>
      <c r="AS20" s="2">
        <f t="shared" si="13"/>
        <v>2</v>
      </c>
      <c r="AT20" s="2">
        <f t="shared" si="13"/>
        <v>2</v>
      </c>
      <c r="AU20" s="2">
        <f t="shared" si="13"/>
        <v>2</v>
      </c>
      <c r="AV20" s="2">
        <f t="shared" si="13"/>
        <v>2</v>
      </c>
      <c r="AW20" s="2">
        <f t="shared" si="13"/>
        <v>2</v>
      </c>
      <c r="AX20" s="2">
        <f t="shared" si="13"/>
        <v>2</v>
      </c>
      <c r="AY20" s="2">
        <f t="shared" si="13"/>
        <v>2</v>
      </c>
      <c r="AZ20" s="2">
        <f t="shared" si="13"/>
        <v>2</v>
      </c>
      <c r="BA20" s="2">
        <f t="shared" si="13"/>
        <v>2</v>
      </c>
      <c r="BB20" s="2">
        <f t="shared" si="13"/>
        <v>2</v>
      </c>
      <c r="BC20" s="2">
        <f t="shared" si="13"/>
        <v>2</v>
      </c>
      <c r="BD20" s="2">
        <f t="shared" si="13"/>
        <v>2</v>
      </c>
      <c r="BE20" s="2">
        <f t="shared" si="13"/>
        <v>2</v>
      </c>
      <c r="BF20" s="2">
        <f t="shared" si="13"/>
        <v>2</v>
      </c>
      <c r="BG20" s="2">
        <f t="shared" si="13"/>
        <v>2</v>
      </c>
      <c r="BH20" s="2">
        <f t="shared" si="13"/>
        <v>2</v>
      </c>
      <c r="BI20" s="2">
        <f t="shared" si="13"/>
        <v>2</v>
      </c>
      <c r="BJ20" s="2">
        <f t="shared" si="13"/>
        <v>2</v>
      </c>
      <c r="BK20" s="2">
        <f t="shared" si="13"/>
        <v>2</v>
      </c>
      <c r="BL20" s="2">
        <f t="shared" si="13"/>
        <v>2</v>
      </c>
      <c r="BM20" s="2">
        <f t="shared" si="13"/>
        <v>2</v>
      </c>
      <c r="BN20" s="2">
        <f t="shared" si="13"/>
        <v>2</v>
      </c>
      <c r="BO20" s="2">
        <f t="shared" si="13"/>
        <v>2</v>
      </c>
      <c r="BP20" s="2">
        <f aca="true" t="shared" si="14" ref="BP20:CU20">BO20</f>
        <v>2</v>
      </c>
      <c r="BQ20" s="2">
        <f t="shared" si="14"/>
        <v>2</v>
      </c>
      <c r="BR20" s="2">
        <f t="shared" si="14"/>
        <v>2</v>
      </c>
      <c r="BS20" s="2">
        <f t="shared" si="14"/>
        <v>2</v>
      </c>
      <c r="BT20" s="2">
        <f t="shared" si="14"/>
        <v>2</v>
      </c>
      <c r="BU20" s="2">
        <f t="shared" si="14"/>
        <v>2</v>
      </c>
      <c r="BV20" s="2">
        <f t="shared" si="14"/>
        <v>2</v>
      </c>
      <c r="BW20" s="2">
        <f t="shared" si="14"/>
        <v>2</v>
      </c>
      <c r="BX20" s="2">
        <f t="shared" si="14"/>
        <v>2</v>
      </c>
      <c r="BY20" s="2">
        <f t="shared" si="14"/>
        <v>2</v>
      </c>
      <c r="BZ20" s="2">
        <f t="shared" si="14"/>
        <v>2</v>
      </c>
      <c r="CA20" s="2">
        <f t="shared" si="14"/>
        <v>2</v>
      </c>
      <c r="CB20" s="2">
        <f t="shared" si="14"/>
        <v>2</v>
      </c>
      <c r="CC20" s="2">
        <f t="shared" si="14"/>
        <v>2</v>
      </c>
      <c r="CD20" s="2">
        <f t="shared" si="14"/>
        <v>2</v>
      </c>
      <c r="CE20" s="2">
        <f t="shared" si="14"/>
        <v>2</v>
      </c>
      <c r="CF20" s="2">
        <f t="shared" si="14"/>
        <v>2</v>
      </c>
      <c r="CG20" s="2">
        <f t="shared" si="14"/>
        <v>2</v>
      </c>
      <c r="CH20" s="2">
        <f t="shared" si="14"/>
        <v>2</v>
      </c>
      <c r="CI20" s="2">
        <f t="shared" si="14"/>
        <v>2</v>
      </c>
      <c r="CJ20" s="2">
        <f t="shared" si="14"/>
        <v>2</v>
      </c>
      <c r="CK20" s="2">
        <f t="shared" si="14"/>
        <v>2</v>
      </c>
      <c r="CL20" s="2">
        <f t="shared" si="14"/>
        <v>2</v>
      </c>
      <c r="CM20" s="2">
        <f t="shared" si="14"/>
        <v>2</v>
      </c>
      <c r="CN20" s="2">
        <f t="shared" si="14"/>
        <v>2</v>
      </c>
      <c r="CO20" s="2">
        <f t="shared" si="14"/>
        <v>2</v>
      </c>
      <c r="CP20" s="2">
        <f t="shared" si="14"/>
        <v>2</v>
      </c>
      <c r="CQ20" s="2">
        <f t="shared" si="14"/>
        <v>2</v>
      </c>
      <c r="CR20" s="2">
        <f t="shared" si="14"/>
        <v>2</v>
      </c>
      <c r="CS20" s="2">
        <f t="shared" si="14"/>
        <v>2</v>
      </c>
      <c r="CT20" s="2">
        <f t="shared" si="14"/>
        <v>2</v>
      </c>
      <c r="CU20" s="2">
        <f t="shared" si="14"/>
        <v>2</v>
      </c>
      <c r="CV20" s="2">
        <f aca="true" t="shared" si="15" ref="CV20:DV20">CU20</f>
        <v>2</v>
      </c>
      <c r="CW20" s="2">
        <f t="shared" si="15"/>
        <v>2</v>
      </c>
      <c r="CX20" s="2">
        <f t="shared" si="15"/>
        <v>2</v>
      </c>
      <c r="CY20" s="2">
        <f t="shared" si="15"/>
        <v>2</v>
      </c>
      <c r="CZ20" s="2">
        <f t="shared" si="15"/>
        <v>2</v>
      </c>
      <c r="DA20" s="2">
        <f t="shared" si="15"/>
        <v>2</v>
      </c>
      <c r="DB20" s="2">
        <f t="shared" si="15"/>
        <v>2</v>
      </c>
      <c r="DC20" s="2">
        <f t="shared" si="15"/>
        <v>2</v>
      </c>
      <c r="DD20" s="2">
        <f t="shared" si="15"/>
        <v>2</v>
      </c>
      <c r="DE20" s="2">
        <f t="shared" si="15"/>
        <v>2</v>
      </c>
      <c r="DF20" s="2">
        <f t="shared" si="15"/>
        <v>2</v>
      </c>
      <c r="DG20" s="2">
        <f t="shared" si="15"/>
        <v>2</v>
      </c>
      <c r="DH20" s="2">
        <f t="shared" si="15"/>
        <v>2</v>
      </c>
      <c r="DI20" s="2">
        <f t="shared" si="15"/>
        <v>2</v>
      </c>
      <c r="DJ20" s="2">
        <f t="shared" si="15"/>
        <v>2</v>
      </c>
      <c r="DK20" s="2">
        <f t="shared" si="15"/>
        <v>2</v>
      </c>
      <c r="DL20" s="2">
        <f t="shared" si="15"/>
        <v>2</v>
      </c>
      <c r="DM20" s="2">
        <f t="shared" si="15"/>
        <v>2</v>
      </c>
      <c r="DN20" s="2">
        <f t="shared" si="15"/>
        <v>2</v>
      </c>
      <c r="DO20" s="2">
        <f t="shared" si="15"/>
        <v>2</v>
      </c>
      <c r="DP20" s="2">
        <f t="shared" si="15"/>
        <v>2</v>
      </c>
      <c r="DQ20" s="2">
        <f t="shared" si="15"/>
        <v>2</v>
      </c>
      <c r="DR20" s="2">
        <f t="shared" si="15"/>
        <v>2</v>
      </c>
      <c r="DS20" s="2">
        <f t="shared" si="15"/>
        <v>2</v>
      </c>
      <c r="DT20" s="2">
        <f t="shared" si="15"/>
        <v>2</v>
      </c>
      <c r="DU20" s="2">
        <f t="shared" si="15"/>
        <v>2</v>
      </c>
      <c r="DV20" s="2">
        <f t="shared" si="15"/>
        <v>2</v>
      </c>
    </row>
    <row r="21" spans="1:126" ht="18.75" hidden="1">
      <c r="A21" s="6"/>
      <c r="B21" s="5" t="s">
        <v>163</v>
      </c>
      <c r="C21" s="21">
        <f aca="true" t="shared" si="16" ref="C21:C32">SUM(D21:DV21)</f>
        <v>2427165120.766941</v>
      </c>
      <c r="D21" s="21">
        <f aca="true" t="shared" si="17" ref="D21:AI21">IF(D20&gt;D15,(1-D12)*D20*D9*1000/D11,IF(D20&lt;D15,(1-D12)*D9*1000/D10,0))</f>
        <v>347882.7361563518</v>
      </c>
      <c r="E21" s="21">
        <f t="shared" si="17"/>
        <v>7270.588235294118</v>
      </c>
      <c r="F21" s="21">
        <f t="shared" si="17"/>
        <v>10199629.62962963</v>
      </c>
      <c r="G21" s="21">
        <f t="shared" si="17"/>
        <v>513132.5301204819</v>
      </c>
      <c r="H21" s="21">
        <f t="shared" si="17"/>
        <v>47112105.2631579</v>
      </c>
      <c r="I21" s="21">
        <f t="shared" si="17"/>
        <v>31470833.333333336</v>
      </c>
      <c r="J21" s="21">
        <f t="shared" si="17"/>
        <v>3073029.045643153</v>
      </c>
      <c r="K21" s="21">
        <f t="shared" si="17"/>
        <v>104568.34532374101</v>
      </c>
      <c r="L21" s="21">
        <f t="shared" si="17"/>
        <v>617525.7731958763</v>
      </c>
      <c r="M21" s="21">
        <f t="shared" si="17"/>
        <v>7534788.937409025</v>
      </c>
      <c r="N21" s="21">
        <f t="shared" si="17"/>
        <v>6204.906204906205</v>
      </c>
      <c r="O21" s="21">
        <f t="shared" si="17"/>
        <v>9045104.166666668</v>
      </c>
      <c r="P21" s="21">
        <f t="shared" si="17"/>
        <v>27265453.296703294</v>
      </c>
      <c r="Q21" s="21">
        <f t="shared" si="17"/>
        <v>51493.377483443706</v>
      </c>
      <c r="R21" s="21">
        <f t="shared" si="17"/>
        <v>1608615.3846153843</v>
      </c>
      <c r="S21" s="21">
        <f t="shared" si="17"/>
        <v>217762.16216216213</v>
      </c>
      <c r="T21" s="21">
        <f t="shared" si="17"/>
        <v>78764835.16483516</v>
      </c>
      <c r="U21" s="21">
        <f t="shared" si="17"/>
        <v>3365376.344086021</v>
      </c>
      <c r="V21" s="21">
        <f t="shared" si="17"/>
        <v>2044642.2480620155</v>
      </c>
      <c r="W21" s="21">
        <f t="shared" si="17"/>
        <v>92578064.51612903</v>
      </c>
      <c r="X21" s="21">
        <f t="shared" si="17"/>
        <v>5605729.166666667</v>
      </c>
      <c r="Y21" s="21">
        <f t="shared" si="17"/>
        <v>330210719.19377005</v>
      </c>
      <c r="Z21" s="21">
        <f t="shared" si="17"/>
        <v>4313649.635036496</v>
      </c>
      <c r="AA21" s="21">
        <f t="shared" si="17"/>
        <v>1475236.5269461079</v>
      </c>
      <c r="AB21" s="21">
        <f t="shared" si="17"/>
        <v>2016883.1168831168</v>
      </c>
      <c r="AC21" s="21">
        <f t="shared" si="17"/>
        <v>2764748.2014388493</v>
      </c>
      <c r="AD21" s="21">
        <f t="shared" si="17"/>
        <v>1593611.1111111112</v>
      </c>
      <c r="AE21" s="21">
        <f t="shared" si="17"/>
        <v>11266666.666666668</v>
      </c>
      <c r="AF21" s="21">
        <f t="shared" si="17"/>
        <v>11342083.333333334</v>
      </c>
      <c r="AG21" s="21">
        <f t="shared" si="17"/>
        <v>15858.024691358023</v>
      </c>
      <c r="AH21" s="21">
        <f t="shared" si="17"/>
        <v>1791891.8918918918</v>
      </c>
      <c r="AI21" s="21">
        <f t="shared" si="17"/>
        <v>2719708.3333333335</v>
      </c>
      <c r="AJ21" s="21">
        <f aca="true" t="shared" si="18" ref="AJ21:BO21">IF(AJ20&gt;AJ15,(1-AJ12)*AJ20*AJ9*1000/AJ11,IF(AJ20&lt;AJ15,(1-AJ12)*AJ9*1000/AJ10,0))</f>
        <v>16273750</v>
      </c>
      <c r="AK21" s="21">
        <f t="shared" si="18"/>
        <v>2446344.0860215053</v>
      </c>
      <c r="AL21" s="21">
        <f t="shared" si="18"/>
        <v>1406130.2681992338</v>
      </c>
      <c r="AM21" s="21">
        <f t="shared" si="18"/>
        <v>602631.5789473684</v>
      </c>
      <c r="AN21" s="21">
        <f t="shared" si="18"/>
        <v>9538914.942528736</v>
      </c>
      <c r="AO21" s="21">
        <f t="shared" si="18"/>
        <v>404545.45454545453</v>
      </c>
      <c r="AP21" s="21">
        <f t="shared" si="18"/>
        <v>11405128.205128204</v>
      </c>
      <c r="AQ21" s="21">
        <f t="shared" si="18"/>
        <v>66461428.571428575</v>
      </c>
      <c r="AR21" s="21">
        <f t="shared" si="18"/>
        <v>488014.9812734083</v>
      </c>
      <c r="AS21" s="21">
        <f t="shared" si="18"/>
        <v>994216.2162162162</v>
      </c>
      <c r="AT21" s="21">
        <f t="shared" si="18"/>
        <v>96326315.78947368</v>
      </c>
      <c r="AU21" s="21">
        <f t="shared" si="18"/>
        <v>7984600</v>
      </c>
      <c r="AV21" s="21">
        <f t="shared" si="18"/>
        <v>21474.69135802469</v>
      </c>
      <c r="AW21" s="21">
        <f t="shared" si="18"/>
        <v>2987814.569536424</v>
      </c>
      <c r="AX21" s="21">
        <f t="shared" si="18"/>
        <v>5660305.34351145</v>
      </c>
      <c r="AY21" s="21">
        <f t="shared" si="18"/>
        <v>472047.2440944882</v>
      </c>
      <c r="AZ21" s="21">
        <f t="shared" si="18"/>
        <v>263568.13186813187</v>
      </c>
      <c r="BA21" s="21">
        <f t="shared" si="18"/>
        <v>2873750</v>
      </c>
      <c r="BB21" s="21">
        <f t="shared" si="18"/>
        <v>6824042.55319149</v>
      </c>
      <c r="BC21" s="21">
        <f t="shared" si="18"/>
        <v>3467657.6576576573</v>
      </c>
      <c r="BD21" s="21">
        <f t="shared" si="18"/>
        <v>312800</v>
      </c>
      <c r="BE21" s="21">
        <f t="shared" si="18"/>
        <v>73941102.20440881</v>
      </c>
      <c r="BF21" s="21">
        <f t="shared" si="18"/>
        <v>11758900.52356021</v>
      </c>
      <c r="BG21" s="21">
        <f t="shared" si="18"/>
        <v>13010332.142857142</v>
      </c>
      <c r="BH21" s="21">
        <f t="shared" si="18"/>
        <v>13922500</v>
      </c>
      <c r="BI21" s="21">
        <f t="shared" si="18"/>
        <v>4936000</v>
      </c>
      <c r="BJ21" s="21">
        <f t="shared" si="18"/>
        <v>78611111.1111111</v>
      </c>
      <c r="BK21" s="21">
        <f t="shared" si="18"/>
        <v>668285.7142857143</v>
      </c>
      <c r="BL21" s="21">
        <f t="shared" si="18"/>
        <v>146500000</v>
      </c>
      <c r="BM21" s="21">
        <f t="shared" si="18"/>
        <v>3973016.2601626017</v>
      </c>
      <c r="BN21" s="21">
        <f t="shared" si="18"/>
        <v>6766464.646464647</v>
      </c>
      <c r="BO21" s="21">
        <f t="shared" si="18"/>
        <v>9931353.135313531</v>
      </c>
      <c r="BP21" s="21">
        <f aca="true" t="shared" si="19" ref="BP21:CU21">IF(BP20&gt;BP15,(1-BP12)*BP20*BP9*1000/BP11,IF(BP20&lt;BP15,(1-BP12)*BP9*1000/BP10,0))</f>
        <v>39916981.132075466</v>
      </c>
      <c r="BQ21" s="21">
        <f t="shared" si="19"/>
        <v>1412643.1818181819</v>
      </c>
      <c r="BR21" s="21">
        <f t="shared" si="19"/>
        <v>1071757.575757576</v>
      </c>
      <c r="BS21" s="21">
        <f t="shared" si="19"/>
        <v>691985.294117647</v>
      </c>
      <c r="BT21" s="21">
        <f t="shared" si="19"/>
        <v>2349448.8188976375</v>
      </c>
      <c r="BU21" s="21">
        <f t="shared" si="19"/>
        <v>2521904.761904762</v>
      </c>
      <c r="BV21" s="21">
        <f t="shared" si="19"/>
        <v>662881.3559322035</v>
      </c>
      <c r="BW21" s="21">
        <f t="shared" si="19"/>
        <v>1230909.090909091</v>
      </c>
      <c r="BX21" s="21">
        <f t="shared" si="19"/>
        <v>2477182.7777777775</v>
      </c>
      <c r="BY21" s="21">
        <f t="shared" si="19"/>
        <v>18643400</v>
      </c>
      <c r="BZ21" s="21">
        <f t="shared" si="19"/>
        <v>472355</v>
      </c>
      <c r="CA21" s="21">
        <f t="shared" si="19"/>
        <v>910792.0792079208</v>
      </c>
      <c r="CB21" s="21">
        <f t="shared" si="19"/>
        <v>44474666.66666667</v>
      </c>
      <c r="CC21" s="21">
        <f t="shared" si="19"/>
        <v>728173.0769230769</v>
      </c>
      <c r="CD21" s="21">
        <f t="shared" si="19"/>
        <v>298523.9852398524</v>
      </c>
      <c r="CE21" s="21">
        <f t="shared" si="19"/>
        <v>21427383.59201774</v>
      </c>
      <c r="CF21" s="21">
        <f t="shared" si="19"/>
        <v>7786666.666666666</v>
      </c>
      <c r="CG21" s="21">
        <f t="shared" si="19"/>
        <v>2046375</v>
      </c>
      <c r="CH21" s="21">
        <f t="shared" si="19"/>
        <v>12422857.142857144</v>
      </c>
      <c r="CI21" s="21">
        <f t="shared" si="19"/>
        <v>402350</v>
      </c>
      <c r="CJ21" s="21">
        <f t="shared" si="19"/>
        <v>12323411.371237457</v>
      </c>
      <c r="CK21" s="21">
        <f t="shared" si="19"/>
        <v>2765023.5294117643</v>
      </c>
      <c r="CL21" s="21">
        <f t="shared" si="19"/>
        <v>1860900</v>
      </c>
      <c r="CM21" s="21">
        <f t="shared" si="19"/>
        <v>1167049.0196078431</v>
      </c>
      <c r="CN21" s="21">
        <f t="shared" si="19"/>
        <v>12960727.272727272</v>
      </c>
      <c r="CO21" s="21">
        <f t="shared" si="19"/>
        <v>22043650.793650795</v>
      </c>
      <c r="CP21" s="21">
        <f t="shared" si="19"/>
        <v>16696551.72413793</v>
      </c>
      <c r="CQ21" s="21">
        <f t="shared" si="19"/>
        <v>5654943.820224719</v>
      </c>
      <c r="CR21" s="21">
        <f t="shared" si="19"/>
        <v>2445833.3333333335</v>
      </c>
      <c r="CS21" s="21">
        <f t="shared" si="19"/>
        <v>400174.28571428574</v>
      </c>
      <c r="CT21" s="21">
        <f t="shared" si="19"/>
        <v>4639568.9655172415</v>
      </c>
      <c r="CU21" s="21">
        <f t="shared" si="19"/>
        <v>75760000</v>
      </c>
      <c r="CV21" s="21">
        <f aca="true" t="shared" si="20" ref="CV21:DV21">IF(CV20&gt;CV15,(1-CV12)*CV20*CV9*1000/CV11,IF(CV20&lt;CV15,(1-CV12)*CV9*1000/CV10,0))</f>
        <v>1164133.8582677166</v>
      </c>
      <c r="CW21" s="21">
        <f t="shared" si="20"/>
        <v>1489.8305084745762</v>
      </c>
      <c r="CX21" s="21">
        <f t="shared" si="20"/>
        <v>70987.65432098765</v>
      </c>
      <c r="CY21" s="21">
        <f t="shared" si="20"/>
        <v>39179.01234567901</v>
      </c>
      <c r="CZ21" s="21">
        <f t="shared" si="20"/>
        <v>8161921.428571429</v>
      </c>
      <c r="DA21" s="21">
        <f t="shared" si="20"/>
        <v>3550508.4745762716</v>
      </c>
      <c r="DB21" s="21">
        <f t="shared" si="20"/>
        <v>80425.74257425743</v>
      </c>
      <c r="DC21" s="21">
        <f t="shared" si="20"/>
        <v>5512631.578947369</v>
      </c>
      <c r="DD21" s="21">
        <f t="shared" si="20"/>
        <v>2259892.4731182796</v>
      </c>
      <c r="DE21" s="21">
        <f t="shared" si="20"/>
        <v>1441935.4838709678</v>
      </c>
      <c r="DF21" s="21">
        <f t="shared" si="20"/>
        <v>23902040.816326533</v>
      </c>
      <c r="DG21" s="21">
        <f t="shared" si="20"/>
        <v>33708478.26086956</v>
      </c>
      <c r="DH21" s="21">
        <f t="shared" si="20"/>
        <v>3877848.1012658225</v>
      </c>
      <c r="DI21" s="21">
        <f t="shared" si="20"/>
        <v>9242222.222222222</v>
      </c>
      <c r="DJ21" s="21">
        <f t="shared" si="20"/>
        <v>56914285.71428571</v>
      </c>
      <c r="DK21" s="21">
        <f t="shared" si="20"/>
        <v>37560000</v>
      </c>
      <c r="DL21" s="21">
        <f t="shared" si="20"/>
        <v>19412352.94117647</v>
      </c>
      <c r="DM21" s="21">
        <f t="shared" si="20"/>
        <v>1026734.693877551</v>
      </c>
      <c r="DN21" s="21">
        <f t="shared" si="20"/>
        <v>18295319.14893617</v>
      </c>
      <c r="DO21" s="21">
        <f t="shared" si="20"/>
        <v>29717033.492822967</v>
      </c>
      <c r="DP21" s="21">
        <f t="shared" si="20"/>
        <v>163485294.11764705</v>
      </c>
      <c r="DQ21" s="21">
        <f t="shared" si="20"/>
        <v>375577777.7777778</v>
      </c>
      <c r="DR21" s="21">
        <f t="shared" si="20"/>
        <v>2482790.697674419</v>
      </c>
      <c r="DS21" s="21">
        <f t="shared" si="20"/>
        <v>8974747.474747475</v>
      </c>
      <c r="DT21" s="21">
        <f t="shared" si="20"/>
        <v>3184765.3429602887</v>
      </c>
      <c r="DU21" s="21">
        <f t="shared" si="20"/>
        <v>213371.42857142858</v>
      </c>
      <c r="DV21" s="21">
        <f t="shared" si="20"/>
        <v>4360232.710280374</v>
      </c>
    </row>
    <row r="22" spans="1:126" ht="18.75" hidden="1">
      <c r="A22" s="6"/>
      <c r="B22" s="5" t="s">
        <v>164</v>
      </c>
      <c r="C22" s="21">
        <f t="shared" si="16"/>
        <v>1213582560.3834705</v>
      </c>
      <c r="D22" s="21">
        <f aca="true" t="shared" si="21" ref="D22:AI22">IF(D20&gt;D15,D12*D9*1000/D11,IF(D20&lt;D15,1/D20*D12*D9*1000/D10,0))</f>
        <v>173941.3680781759</v>
      </c>
      <c r="E22" s="21">
        <f t="shared" si="21"/>
        <v>3635.294117647059</v>
      </c>
      <c r="F22" s="21">
        <f t="shared" si="21"/>
        <v>5099814.814814815</v>
      </c>
      <c r="G22" s="21">
        <f t="shared" si="21"/>
        <v>256566.26506024096</v>
      </c>
      <c r="H22" s="21">
        <f t="shared" si="21"/>
        <v>23556052.63157895</v>
      </c>
      <c r="I22" s="21">
        <f t="shared" si="21"/>
        <v>15735416.666666668</v>
      </c>
      <c r="J22" s="21">
        <f t="shared" si="21"/>
        <v>1536514.5228215766</v>
      </c>
      <c r="K22" s="21">
        <f t="shared" si="21"/>
        <v>52284.17266187051</v>
      </c>
      <c r="L22" s="21">
        <f t="shared" si="21"/>
        <v>308762.88659793814</v>
      </c>
      <c r="M22" s="21">
        <f t="shared" si="21"/>
        <v>3767394.4687045123</v>
      </c>
      <c r="N22" s="21">
        <f t="shared" si="21"/>
        <v>3102.4531024531025</v>
      </c>
      <c r="O22" s="21">
        <f t="shared" si="21"/>
        <v>4522552.083333334</v>
      </c>
      <c r="P22" s="21">
        <f t="shared" si="21"/>
        <v>13632726.648351647</v>
      </c>
      <c r="Q22" s="21">
        <f t="shared" si="21"/>
        <v>25746.688741721853</v>
      </c>
      <c r="R22" s="21">
        <f t="shared" si="21"/>
        <v>804307.6923076921</v>
      </c>
      <c r="S22" s="21">
        <f t="shared" si="21"/>
        <v>108881.08108108107</v>
      </c>
      <c r="T22" s="21">
        <f t="shared" si="21"/>
        <v>39382417.58241758</v>
      </c>
      <c r="U22" s="21">
        <f t="shared" si="21"/>
        <v>1682688.1720430106</v>
      </c>
      <c r="V22" s="21">
        <f t="shared" si="21"/>
        <v>1022321.1240310078</v>
      </c>
      <c r="W22" s="21">
        <f t="shared" si="21"/>
        <v>46289032.258064516</v>
      </c>
      <c r="X22" s="21">
        <f t="shared" si="21"/>
        <v>2802864.5833333335</v>
      </c>
      <c r="Y22" s="21">
        <f t="shared" si="21"/>
        <v>165105359.59688503</v>
      </c>
      <c r="Z22" s="21">
        <f t="shared" si="21"/>
        <v>2156824.817518248</v>
      </c>
      <c r="AA22" s="21">
        <f t="shared" si="21"/>
        <v>737618.2634730539</v>
      </c>
      <c r="AB22" s="21">
        <f t="shared" si="21"/>
        <v>1008441.5584415584</v>
      </c>
      <c r="AC22" s="21">
        <f t="shared" si="21"/>
        <v>1382374.1007194247</v>
      </c>
      <c r="AD22" s="21">
        <f t="shared" si="21"/>
        <v>796805.5555555556</v>
      </c>
      <c r="AE22" s="21">
        <f t="shared" si="21"/>
        <v>5633333.333333334</v>
      </c>
      <c r="AF22" s="21">
        <f t="shared" si="21"/>
        <v>5671041.666666667</v>
      </c>
      <c r="AG22" s="21">
        <f t="shared" si="21"/>
        <v>7929.012345679012</v>
      </c>
      <c r="AH22" s="21">
        <f t="shared" si="21"/>
        <v>895945.9459459459</v>
      </c>
      <c r="AI22" s="21">
        <f t="shared" si="21"/>
        <v>1359854.1666666667</v>
      </c>
      <c r="AJ22" s="21">
        <f aca="true" t="shared" si="22" ref="AJ22:BO22">IF(AJ20&gt;AJ15,AJ12*AJ9*1000/AJ11,IF(AJ20&lt;AJ15,1/AJ20*AJ12*AJ9*1000/AJ10,0))</f>
        <v>8136875</v>
      </c>
      <c r="AK22" s="21">
        <f t="shared" si="22"/>
        <v>1223172.0430107526</v>
      </c>
      <c r="AL22" s="21">
        <f t="shared" si="22"/>
        <v>703065.1340996169</v>
      </c>
      <c r="AM22" s="21">
        <f t="shared" si="22"/>
        <v>301315.7894736842</v>
      </c>
      <c r="AN22" s="21">
        <f t="shared" si="22"/>
        <v>4769457.471264368</v>
      </c>
      <c r="AO22" s="21">
        <f t="shared" si="22"/>
        <v>202272.72727272726</v>
      </c>
      <c r="AP22" s="21">
        <f t="shared" si="22"/>
        <v>5702564.102564102</v>
      </c>
      <c r="AQ22" s="21">
        <f t="shared" si="22"/>
        <v>33230714.285714287</v>
      </c>
      <c r="AR22" s="21">
        <f t="shared" si="22"/>
        <v>244007.49063670414</v>
      </c>
      <c r="AS22" s="21">
        <f t="shared" si="22"/>
        <v>497108.1081081081</v>
      </c>
      <c r="AT22" s="21">
        <f t="shared" si="22"/>
        <v>48163157.89473684</v>
      </c>
      <c r="AU22" s="21">
        <f t="shared" si="22"/>
        <v>3992300</v>
      </c>
      <c r="AV22" s="21">
        <f t="shared" si="22"/>
        <v>10737.345679012345</v>
      </c>
      <c r="AW22" s="21">
        <f t="shared" si="22"/>
        <v>1493907.284768212</v>
      </c>
      <c r="AX22" s="21">
        <f t="shared" si="22"/>
        <v>2830152.671755725</v>
      </c>
      <c r="AY22" s="21">
        <f t="shared" si="22"/>
        <v>236023.6220472441</v>
      </c>
      <c r="AZ22" s="21">
        <f t="shared" si="22"/>
        <v>131784.06593406593</v>
      </c>
      <c r="BA22" s="21">
        <f t="shared" si="22"/>
        <v>1436875</v>
      </c>
      <c r="BB22" s="21">
        <f t="shared" si="22"/>
        <v>3412021.276595745</v>
      </c>
      <c r="BC22" s="21">
        <f t="shared" si="22"/>
        <v>1733828.8288288286</v>
      </c>
      <c r="BD22" s="21">
        <f t="shared" si="22"/>
        <v>156400</v>
      </c>
      <c r="BE22" s="21">
        <f t="shared" si="22"/>
        <v>36970551.102204405</v>
      </c>
      <c r="BF22" s="21">
        <f t="shared" si="22"/>
        <v>5879450.261780105</v>
      </c>
      <c r="BG22" s="21">
        <f t="shared" si="22"/>
        <v>6505166.071428571</v>
      </c>
      <c r="BH22" s="21">
        <f t="shared" si="22"/>
        <v>6961250</v>
      </c>
      <c r="BI22" s="21">
        <f t="shared" si="22"/>
        <v>2468000</v>
      </c>
      <c r="BJ22" s="21">
        <f t="shared" si="22"/>
        <v>39305555.55555555</v>
      </c>
      <c r="BK22" s="21">
        <f t="shared" si="22"/>
        <v>334142.85714285716</v>
      </c>
      <c r="BL22" s="21">
        <f t="shared" si="22"/>
        <v>73250000</v>
      </c>
      <c r="BM22" s="21">
        <f t="shared" si="22"/>
        <v>1986508.1300813009</v>
      </c>
      <c r="BN22" s="21">
        <f t="shared" si="22"/>
        <v>3383232.3232323234</v>
      </c>
      <c r="BO22" s="21">
        <f t="shared" si="22"/>
        <v>4965676.567656766</v>
      </c>
      <c r="BP22" s="21">
        <f aca="true" t="shared" si="23" ref="BP22:CU22">IF(BP20&gt;BP15,BP12*BP9*1000/BP11,IF(BP20&lt;BP15,1/BP20*BP12*BP9*1000/BP10,0))</f>
        <v>19958490.566037733</v>
      </c>
      <c r="BQ22" s="21">
        <f t="shared" si="23"/>
        <v>706321.5909090909</v>
      </c>
      <c r="BR22" s="21">
        <f t="shared" si="23"/>
        <v>535878.787878788</v>
      </c>
      <c r="BS22" s="21">
        <f t="shared" si="23"/>
        <v>345992.6470588235</v>
      </c>
      <c r="BT22" s="21">
        <f t="shared" si="23"/>
        <v>1174724.4094488188</v>
      </c>
      <c r="BU22" s="21">
        <f t="shared" si="23"/>
        <v>1260952.380952381</v>
      </c>
      <c r="BV22" s="21">
        <f t="shared" si="23"/>
        <v>331440.67796610174</v>
      </c>
      <c r="BW22" s="21">
        <f t="shared" si="23"/>
        <v>615454.5454545455</v>
      </c>
      <c r="BX22" s="21">
        <f t="shared" si="23"/>
        <v>1238591.3888888888</v>
      </c>
      <c r="BY22" s="21">
        <f t="shared" si="23"/>
        <v>9321700</v>
      </c>
      <c r="BZ22" s="21">
        <f t="shared" si="23"/>
        <v>236177.5</v>
      </c>
      <c r="CA22" s="21">
        <f t="shared" si="23"/>
        <v>455396.0396039604</v>
      </c>
      <c r="CB22" s="21">
        <f t="shared" si="23"/>
        <v>22237333.333333336</v>
      </c>
      <c r="CC22" s="21">
        <f t="shared" si="23"/>
        <v>364086.53846153844</v>
      </c>
      <c r="CD22" s="21">
        <f t="shared" si="23"/>
        <v>149261.9926199262</v>
      </c>
      <c r="CE22" s="21">
        <f t="shared" si="23"/>
        <v>10713691.79600887</v>
      </c>
      <c r="CF22" s="21">
        <f t="shared" si="23"/>
        <v>3893333.333333333</v>
      </c>
      <c r="CG22" s="21">
        <f t="shared" si="23"/>
        <v>1023187.5</v>
      </c>
      <c r="CH22" s="21">
        <f t="shared" si="23"/>
        <v>6211428.571428572</v>
      </c>
      <c r="CI22" s="21">
        <f t="shared" si="23"/>
        <v>201175</v>
      </c>
      <c r="CJ22" s="21">
        <f t="shared" si="23"/>
        <v>6161705.685618728</v>
      </c>
      <c r="CK22" s="21">
        <f t="shared" si="23"/>
        <v>1382511.7647058822</v>
      </c>
      <c r="CL22" s="21">
        <f t="shared" si="23"/>
        <v>930450</v>
      </c>
      <c r="CM22" s="21">
        <f t="shared" si="23"/>
        <v>583524.5098039216</v>
      </c>
      <c r="CN22" s="21">
        <f t="shared" si="23"/>
        <v>6480363.636363636</v>
      </c>
      <c r="CO22" s="21">
        <f t="shared" si="23"/>
        <v>11021825.396825397</v>
      </c>
      <c r="CP22" s="21">
        <f t="shared" si="23"/>
        <v>8348275.862068965</v>
      </c>
      <c r="CQ22" s="21">
        <f t="shared" si="23"/>
        <v>2827471.9101123596</v>
      </c>
      <c r="CR22" s="21">
        <f t="shared" si="23"/>
        <v>1222916.6666666667</v>
      </c>
      <c r="CS22" s="21">
        <f t="shared" si="23"/>
        <v>200087.14285714287</v>
      </c>
      <c r="CT22" s="21">
        <f t="shared" si="23"/>
        <v>2319784.4827586208</v>
      </c>
      <c r="CU22" s="21">
        <f t="shared" si="23"/>
        <v>37880000</v>
      </c>
      <c r="CV22" s="21">
        <f aca="true" t="shared" si="24" ref="CV22:DV22">IF(CV20&gt;CV15,CV12*CV9*1000/CV11,IF(CV20&lt;CV15,1/CV20*CV12*CV9*1000/CV10,0))</f>
        <v>582066.9291338583</v>
      </c>
      <c r="CW22" s="21">
        <f t="shared" si="24"/>
        <v>744.9152542372881</v>
      </c>
      <c r="CX22" s="21">
        <f t="shared" si="24"/>
        <v>35493.82716049383</v>
      </c>
      <c r="CY22" s="21">
        <f t="shared" si="24"/>
        <v>19589.506172839505</v>
      </c>
      <c r="CZ22" s="21">
        <f t="shared" si="24"/>
        <v>4080960.7142857146</v>
      </c>
      <c r="DA22" s="21">
        <f t="shared" si="24"/>
        <v>1775254.2372881358</v>
      </c>
      <c r="DB22" s="21">
        <f t="shared" si="24"/>
        <v>40212.87128712871</v>
      </c>
      <c r="DC22" s="21">
        <f t="shared" si="24"/>
        <v>2756315.7894736845</v>
      </c>
      <c r="DD22" s="21">
        <f t="shared" si="24"/>
        <v>1129946.2365591398</v>
      </c>
      <c r="DE22" s="21">
        <f t="shared" si="24"/>
        <v>720967.7419354839</v>
      </c>
      <c r="DF22" s="21">
        <f t="shared" si="24"/>
        <v>11951020.408163266</v>
      </c>
      <c r="DG22" s="21">
        <f t="shared" si="24"/>
        <v>16854239.13043478</v>
      </c>
      <c r="DH22" s="21">
        <f t="shared" si="24"/>
        <v>1938924.0506329113</v>
      </c>
      <c r="DI22" s="21">
        <f t="shared" si="24"/>
        <v>4621111.111111111</v>
      </c>
      <c r="DJ22" s="21">
        <f t="shared" si="24"/>
        <v>28457142.857142854</v>
      </c>
      <c r="DK22" s="21">
        <f t="shared" si="24"/>
        <v>18780000</v>
      </c>
      <c r="DL22" s="21">
        <f t="shared" si="24"/>
        <v>9706176.470588235</v>
      </c>
      <c r="DM22" s="21">
        <f t="shared" si="24"/>
        <v>513367.3469387755</v>
      </c>
      <c r="DN22" s="21">
        <f t="shared" si="24"/>
        <v>9147659.574468086</v>
      </c>
      <c r="DO22" s="21">
        <f t="shared" si="24"/>
        <v>14858516.746411484</v>
      </c>
      <c r="DP22" s="21">
        <f t="shared" si="24"/>
        <v>81742647.05882353</v>
      </c>
      <c r="DQ22" s="21">
        <f t="shared" si="24"/>
        <v>187788888.8888889</v>
      </c>
      <c r="DR22" s="21">
        <f t="shared" si="24"/>
        <v>1241395.3488372094</v>
      </c>
      <c r="DS22" s="21">
        <f t="shared" si="24"/>
        <v>4487373.737373738</v>
      </c>
      <c r="DT22" s="21">
        <f t="shared" si="24"/>
        <v>1592382.6714801444</v>
      </c>
      <c r="DU22" s="21">
        <f t="shared" si="24"/>
        <v>106685.71428571429</v>
      </c>
      <c r="DV22" s="21">
        <f t="shared" si="24"/>
        <v>2180116.355140187</v>
      </c>
    </row>
    <row r="23" spans="1:126" ht="15.75" hidden="1">
      <c r="A23" s="6"/>
      <c r="B23" s="5" t="s">
        <v>13</v>
      </c>
      <c r="C23" s="21">
        <f t="shared" si="16"/>
        <v>3217230.7692307686</v>
      </c>
      <c r="D23" s="21">
        <f aca="true" t="shared" si="25" ref="D23:AI23">IF(D20&gt;=D15,0,D9*1000/D10)</f>
        <v>0</v>
      </c>
      <c r="E23" s="21">
        <f t="shared" si="25"/>
        <v>0</v>
      </c>
      <c r="F23" s="21">
        <f t="shared" si="25"/>
        <v>0</v>
      </c>
      <c r="G23" s="21">
        <f t="shared" si="25"/>
        <v>0</v>
      </c>
      <c r="H23" s="21">
        <f t="shared" si="25"/>
        <v>0</v>
      </c>
      <c r="I23" s="21">
        <f t="shared" si="25"/>
        <v>0</v>
      </c>
      <c r="J23" s="21">
        <f t="shared" si="25"/>
        <v>0</v>
      </c>
      <c r="K23" s="21">
        <f t="shared" si="25"/>
        <v>0</v>
      </c>
      <c r="L23" s="21">
        <f t="shared" si="25"/>
        <v>0</v>
      </c>
      <c r="M23" s="21">
        <f t="shared" si="25"/>
        <v>0</v>
      </c>
      <c r="N23" s="21">
        <f t="shared" si="25"/>
        <v>0</v>
      </c>
      <c r="O23" s="21">
        <f t="shared" si="25"/>
        <v>0</v>
      </c>
      <c r="P23" s="21">
        <f t="shared" si="25"/>
        <v>0</v>
      </c>
      <c r="Q23" s="21">
        <f t="shared" si="25"/>
        <v>0</v>
      </c>
      <c r="R23" s="21">
        <f t="shared" si="25"/>
        <v>3217230.7692307686</v>
      </c>
      <c r="S23" s="21">
        <f t="shared" si="25"/>
        <v>0</v>
      </c>
      <c r="T23" s="21">
        <f t="shared" si="25"/>
        <v>0</v>
      </c>
      <c r="U23" s="21">
        <f t="shared" si="25"/>
        <v>0</v>
      </c>
      <c r="V23" s="21">
        <f t="shared" si="25"/>
        <v>0</v>
      </c>
      <c r="W23" s="21">
        <f t="shared" si="25"/>
        <v>0</v>
      </c>
      <c r="X23" s="21">
        <f t="shared" si="25"/>
        <v>0</v>
      </c>
      <c r="Y23" s="21">
        <f t="shared" si="25"/>
        <v>0</v>
      </c>
      <c r="Z23" s="21">
        <f t="shared" si="25"/>
        <v>0</v>
      </c>
      <c r="AA23" s="21">
        <f t="shared" si="25"/>
        <v>0</v>
      </c>
      <c r="AB23" s="21">
        <f t="shared" si="25"/>
        <v>0</v>
      </c>
      <c r="AC23" s="21">
        <f t="shared" si="25"/>
        <v>0</v>
      </c>
      <c r="AD23" s="21">
        <f t="shared" si="25"/>
        <v>0</v>
      </c>
      <c r="AE23" s="21">
        <f t="shared" si="25"/>
        <v>0</v>
      </c>
      <c r="AF23" s="21">
        <f t="shared" si="25"/>
        <v>0</v>
      </c>
      <c r="AG23" s="21">
        <f t="shared" si="25"/>
        <v>0</v>
      </c>
      <c r="AH23" s="21">
        <f t="shared" si="25"/>
        <v>0</v>
      </c>
      <c r="AI23" s="21">
        <f t="shared" si="25"/>
        <v>0</v>
      </c>
      <c r="AJ23" s="21">
        <f aca="true" t="shared" si="26" ref="AJ23:BO23">IF(AJ20&gt;=AJ15,0,AJ9*1000/AJ10)</f>
        <v>0</v>
      </c>
      <c r="AK23" s="21">
        <f t="shared" si="26"/>
        <v>0</v>
      </c>
      <c r="AL23" s="21">
        <f t="shared" si="26"/>
        <v>0</v>
      </c>
      <c r="AM23" s="21">
        <f t="shared" si="26"/>
        <v>0</v>
      </c>
      <c r="AN23" s="21">
        <f t="shared" si="26"/>
        <v>0</v>
      </c>
      <c r="AO23" s="21">
        <f t="shared" si="26"/>
        <v>0</v>
      </c>
      <c r="AP23" s="21">
        <f t="shared" si="26"/>
        <v>0</v>
      </c>
      <c r="AQ23" s="21">
        <f t="shared" si="26"/>
        <v>0</v>
      </c>
      <c r="AR23" s="21">
        <f t="shared" si="26"/>
        <v>0</v>
      </c>
      <c r="AS23" s="21">
        <f t="shared" si="26"/>
        <v>0</v>
      </c>
      <c r="AT23" s="21">
        <f t="shared" si="26"/>
        <v>0</v>
      </c>
      <c r="AU23" s="21">
        <f t="shared" si="26"/>
        <v>0</v>
      </c>
      <c r="AV23" s="21">
        <f t="shared" si="26"/>
        <v>0</v>
      </c>
      <c r="AW23" s="21">
        <f t="shared" si="26"/>
        <v>0</v>
      </c>
      <c r="AX23" s="21">
        <f t="shared" si="26"/>
        <v>0</v>
      </c>
      <c r="AY23" s="21">
        <f t="shared" si="26"/>
        <v>0</v>
      </c>
      <c r="AZ23" s="21">
        <f t="shared" si="26"/>
        <v>0</v>
      </c>
      <c r="BA23" s="21">
        <f t="shared" si="26"/>
        <v>0</v>
      </c>
      <c r="BB23" s="21">
        <f t="shared" si="26"/>
        <v>0</v>
      </c>
      <c r="BC23" s="21">
        <f t="shared" si="26"/>
        <v>0</v>
      </c>
      <c r="BD23" s="21">
        <f t="shared" si="26"/>
        <v>0</v>
      </c>
      <c r="BE23" s="21">
        <f t="shared" si="26"/>
        <v>0</v>
      </c>
      <c r="BF23" s="21">
        <f t="shared" si="26"/>
        <v>0</v>
      </c>
      <c r="BG23" s="21">
        <f t="shared" si="26"/>
        <v>0</v>
      </c>
      <c r="BH23" s="21">
        <f t="shared" si="26"/>
        <v>0</v>
      </c>
      <c r="BI23" s="21">
        <f t="shared" si="26"/>
        <v>0</v>
      </c>
      <c r="BJ23" s="21">
        <f t="shared" si="26"/>
        <v>0</v>
      </c>
      <c r="BK23" s="21">
        <f t="shared" si="26"/>
        <v>0</v>
      </c>
      <c r="BL23" s="21">
        <f t="shared" si="26"/>
        <v>0</v>
      </c>
      <c r="BM23" s="21">
        <f t="shared" si="26"/>
        <v>0</v>
      </c>
      <c r="BN23" s="21">
        <f t="shared" si="26"/>
        <v>0</v>
      </c>
      <c r="BO23" s="21">
        <f t="shared" si="26"/>
        <v>0</v>
      </c>
      <c r="BP23" s="21">
        <f aca="true" t="shared" si="27" ref="BP23:CU23">IF(BP20&gt;=BP15,0,BP9*1000/BP10)</f>
        <v>0</v>
      </c>
      <c r="BQ23" s="21">
        <f t="shared" si="27"/>
        <v>0</v>
      </c>
      <c r="BR23" s="21">
        <f t="shared" si="27"/>
        <v>0</v>
      </c>
      <c r="BS23" s="21">
        <f t="shared" si="27"/>
        <v>0</v>
      </c>
      <c r="BT23" s="21">
        <f t="shared" si="27"/>
        <v>0</v>
      </c>
      <c r="BU23" s="21">
        <f t="shared" si="27"/>
        <v>0</v>
      </c>
      <c r="BV23" s="21">
        <f t="shared" si="27"/>
        <v>0</v>
      </c>
      <c r="BW23" s="21">
        <f t="shared" si="27"/>
        <v>0</v>
      </c>
      <c r="BX23" s="21">
        <f t="shared" si="27"/>
        <v>0</v>
      </c>
      <c r="BY23" s="21">
        <f t="shared" si="27"/>
        <v>0</v>
      </c>
      <c r="BZ23" s="21">
        <f t="shared" si="27"/>
        <v>0</v>
      </c>
      <c r="CA23" s="21">
        <f t="shared" si="27"/>
        <v>0</v>
      </c>
      <c r="CB23" s="21">
        <f t="shared" si="27"/>
        <v>0</v>
      </c>
      <c r="CC23" s="21">
        <f t="shared" si="27"/>
        <v>0</v>
      </c>
      <c r="CD23" s="21">
        <f t="shared" si="27"/>
        <v>0</v>
      </c>
      <c r="CE23" s="21">
        <f t="shared" si="27"/>
        <v>0</v>
      </c>
      <c r="CF23" s="21">
        <f t="shared" si="27"/>
        <v>0</v>
      </c>
      <c r="CG23" s="21">
        <f t="shared" si="27"/>
        <v>0</v>
      </c>
      <c r="CH23" s="21">
        <f t="shared" si="27"/>
        <v>0</v>
      </c>
      <c r="CI23" s="21">
        <f t="shared" si="27"/>
        <v>0</v>
      </c>
      <c r="CJ23" s="21">
        <f t="shared" si="27"/>
        <v>0</v>
      </c>
      <c r="CK23" s="21">
        <f t="shared" si="27"/>
        <v>0</v>
      </c>
      <c r="CL23" s="21">
        <f t="shared" si="27"/>
        <v>0</v>
      </c>
      <c r="CM23" s="21">
        <f t="shared" si="27"/>
        <v>0</v>
      </c>
      <c r="CN23" s="21">
        <f t="shared" si="27"/>
        <v>0</v>
      </c>
      <c r="CO23" s="21">
        <f t="shared" si="27"/>
        <v>0</v>
      </c>
      <c r="CP23" s="21">
        <f t="shared" si="27"/>
        <v>0</v>
      </c>
      <c r="CQ23" s="21">
        <f t="shared" si="27"/>
        <v>0</v>
      </c>
      <c r="CR23" s="21">
        <f t="shared" si="27"/>
        <v>0</v>
      </c>
      <c r="CS23" s="21">
        <f t="shared" si="27"/>
        <v>0</v>
      </c>
      <c r="CT23" s="21">
        <f t="shared" si="27"/>
        <v>0</v>
      </c>
      <c r="CU23" s="21">
        <f t="shared" si="27"/>
        <v>0</v>
      </c>
      <c r="CV23" s="21">
        <f aca="true" t="shared" si="28" ref="CV23:DV23">IF(CV20&gt;=CV15,0,CV9*1000/CV10)</f>
        <v>0</v>
      </c>
      <c r="CW23" s="21">
        <f t="shared" si="28"/>
        <v>0</v>
      </c>
      <c r="CX23" s="21">
        <f t="shared" si="28"/>
        <v>0</v>
      </c>
      <c r="CY23" s="21">
        <f t="shared" si="28"/>
        <v>0</v>
      </c>
      <c r="CZ23" s="21">
        <f t="shared" si="28"/>
        <v>0</v>
      </c>
      <c r="DA23" s="21">
        <f t="shared" si="28"/>
        <v>0</v>
      </c>
      <c r="DB23" s="21">
        <f t="shared" si="28"/>
        <v>0</v>
      </c>
      <c r="DC23" s="21">
        <f t="shared" si="28"/>
        <v>0</v>
      </c>
      <c r="DD23" s="21">
        <f t="shared" si="28"/>
        <v>0</v>
      </c>
      <c r="DE23" s="21">
        <f t="shared" si="28"/>
        <v>0</v>
      </c>
      <c r="DF23" s="21">
        <f t="shared" si="28"/>
        <v>0</v>
      </c>
      <c r="DG23" s="21">
        <f t="shared" si="28"/>
        <v>0</v>
      </c>
      <c r="DH23" s="21">
        <f t="shared" si="28"/>
        <v>0</v>
      </c>
      <c r="DI23" s="21">
        <f t="shared" si="28"/>
        <v>0</v>
      </c>
      <c r="DJ23" s="21">
        <f t="shared" si="28"/>
        <v>0</v>
      </c>
      <c r="DK23" s="21">
        <f t="shared" si="28"/>
        <v>0</v>
      </c>
      <c r="DL23" s="21">
        <f t="shared" si="28"/>
        <v>0</v>
      </c>
      <c r="DM23" s="21">
        <f t="shared" si="28"/>
        <v>0</v>
      </c>
      <c r="DN23" s="21">
        <f t="shared" si="28"/>
        <v>0</v>
      </c>
      <c r="DO23" s="21">
        <f t="shared" si="28"/>
        <v>0</v>
      </c>
      <c r="DP23" s="21">
        <f t="shared" si="28"/>
        <v>0</v>
      </c>
      <c r="DQ23" s="21">
        <f t="shared" si="28"/>
        <v>0</v>
      </c>
      <c r="DR23" s="21">
        <f t="shared" si="28"/>
        <v>0</v>
      </c>
      <c r="DS23" s="21">
        <f t="shared" si="28"/>
        <v>0</v>
      </c>
      <c r="DT23" s="21">
        <f t="shared" si="28"/>
        <v>0</v>
      </c>
      <c r="DU23" s="21">
        <f t="shared" si="28"/>
        <v>0</v>
      </c>
      <c r="DV23" s="21">
        <f t="shared" si="28"/>
        <v>0</v>
      </c>
    </row>
    <row r="24" spans="1:126" ht="15.75" hidden="1">
      <c r="A24" s="6"/>
      <c r="B24" s="5" t="s">
        <v>15</v>
      </c>
      <c r="C24" s="21">
        <f t="shared" si="16"/>
        <v>2425556505.3823256</v>
      </c>
      <c r="D24" s="21">
        <f aca="true" t="shared" si="29" ref="D24:AI24">IF(D20&gt;D15,D9*1000/D11,0)</f>
        <v>347882.7361563518</v>
      </c>
      <c r="E24" s="21">
        <f t="shared" si="29"/>
        <v>7270.588235294118</v>
      </c>
      <c r="F24" s="21">
        <f t="shared" si="29"/>
        <v>10199629.62962963</v>
      </c>
      <c r="G24" s="21">
        <f t="shared" si="29"/>
        <v>513132.5301204819</v>
      </c>
      <c r="H24" s="21">
        <f t="shared" si="29"/>
        <v>47112105.2631579</v>
      </c>
      <c r="I24" s="21">
        <f t="shared" si="29"/>
        <v>31470833.333333336</v>
      </c>
      <c r="J24" s="21">
        <f t="shared" si="29"/>
        <v>3073029.045643153</v>
      </c>
      <c r="K24" s="21">
        <f t="shared" si="29"/>
        <v>104568.34532374101</v>
      </c>
      <c r="L24" s="21">
        <f t="shared" si="29"/>
        <v>617525.7731958763</v>
      </c>
      <c r="M24" s="21">
        <f t="shared" si="29"/>
        <v>7534788.937409025</v>
      </c>
      <c r="N24" s="21">
        <f t="shared" si="29"/>
        <v>6204.906204906205</v>
      </c>
      <c r="O24" s="21">
        <f t="shared" si="29"/>
        <v>9045104.166666668</v>
      </c>
      <c r="P24" s="21">
        <f t="shared" si="29"/>
        <v>27265453.296703294</v>
      </c>
      <c r="Q24" s="21">
        <f t="shared" si="29"/>
        <v>51493.377483443706</v>
      </c>
      <c r="R24" s="21">
        <f t="shared" si="29"/>
        <v>0</v>
      </c>
      <c r="S24" s="21">
        <f t="shared" si="29"/>
        <v>217762.16216216213</v>
      </c>
      <c r="T24" s="21">
        <f t="shared" si="29"/>
        <v>78764835.16483516</v>
      </c>
      <c r="U24" s="21">
        <f t="shared" si="29"/>
        <v>3365376.344086021</v>
      </c>
      <c r="V24" s="21">
        <f t="shared" si="29"/>
        <v>2044642.2480620155</v>
      </c>
      <c r="W24" s="21">
        <f t="shared" si="29"/>
        <v>92578064.51612903</v>
      </c>
      <c r="X24" s="21">
        <f t="shared" si="29"/>
        <v>5605729.166666667</v>
      </c>
      <c r="Y24" s="21">
        <f t="shared" si="29"/>
        <v>330210719.19377005</v>
      </c>
      <c r="Z24" s="21">
        <f t="shared" si="29"/>
        <v>4313649.635036496</v>
      </c>
      <c r="AA24" s="21">
        <f t="shared" si="29"/>
        <v>1475236.5269461079</v>
      </c>
      <c r="AB24" s="21">
        <f t="shared" si="29"/>
        <v>2016883.1168831168</v>
      </c>
      <c r="AC24" s="21">
        <f t="shared" si="29"/>
        <v>2764748.2014388493</v>
      </c>
      <c r="AD24" s="21">
        <f t="shared" si="29"/>
        <v>1593611.1111111112</v>
      </c>
      <c r="AE24" s="21">
        <f t="shared" si="29"/>
        <v>11266666.666666668</v>
      </c>
      <c r="AF24" s="21">
        <f t="shared" si="29"/>
        <v>11342083.333333334</v>
      </c>
      <c r="AG24" s="21">
        <f t="shared" si="29"/>
        <v>15858.024691358023</v>
      </c>
      <c r="AH24" s="21">
        <f t="shared" si="29"/>
        <v>1791891.8918918918</v>
      </c>
      <c r="AI24" s="21">
        <f t="shared" si="29"/>
        <v>2719708.3333333335</v>
      </c>
      <c r="AJ24" s="21">
        <f aca="true" t="shared" si="30" ref="AJ24:BO24">IF(AJ20&gt;AJ15,AJ9*1000/AJ11,0)</f>
        <v>16273750</v>
      </c>
      <c r="AK24" s="21">
        <f t="shared" si="30"/>
        <v>2446344.0860215053</v>
      </c>
      <c r="AL24" s="21">
        <f t="shared" si="30"/>
        <v>1406130.2681992338</v>
      </c>
      <c r="AM24" s="21">
        <f t="shared" si="30"/>
        <v>602631.5789473684</v>
      </c>
      <c r="AN24" s="21">
        <f t="shared" si="30"/>
        <v>9538914.942528736</v>
      </c>
      <c r="AO24" s="21">
        <f t="shared" si="30"/>
        <v>404545.45454545453</v>
      </c>
      <c r="AP24" s="21">
        <f t="shared" si="30"/>
        <v>11405128.205128204</v>
      </c>
      <c r="AQ24" s="21">
        <f t="shared" si="30"/>
        <v>66461428.571428575</v>
      </c>
      <c r="AR24" s="21">
        <f t="shared" si="30"/>
        <v>488014.9812734083</v>
      </c>
      <c r="AS24" s="21">
        <f t="shared" si="30"/>
        <v>994216.2162162162</v>
      </c>
      <c r="AT24" s="21">
        <f t="shared" si="30"/>
        <v>96326315.78947368</v>
      </c>
      <c r="AU24" s="21">
        <f t="shared" si="30"/>
        <v>7984600</v>
      </c>
      <c r="AV24" s="21">
        <f t="shared" si="30"/>
        <v>21474.69135802469</v>
      </c>
      <c r="AW24" s="21">
        <f t="shared" si="30"/>
        <v>2987814.569536424</v>
      </c>
      <c r="AX24" s="21">
        <f t="shared" si="30"/>
        <v>5660305.34351145</v>
      </c>
      <c r="AY24" s="21">
        <f t="shared" si="30"/>
        <v>472047.2440944882</v>
      </c>
      <c r="AZ24" s="21">
        <f t="shared" si="30"/>
        <v>263568.13186813187</v>
      </c>
      <c r="BA24" s="21">
        <f t="shared" si="30"/>
        <v>2873750</v>
      </c>
      <c r="BB24" s="21">
        <f t="shared" si="30"/>
        <v>6824042.55319149</v>
      </c>
      <c r="BC24" s="21">
        <f t="shared" si="30"/>
        <v>3467657.6576576573</v>
      </c>
      <c r="BD24" s="21">
        <f t="shared" si="30"/>
        <v>312800</v>
      </c>
      <c r="BE24" s="21">
        <f t="shared" si="30"/>
        <v>73941102.20440881</v>
      </c>
      <c r="BF24" s="21">
        <f t="shared" si="30"/>
        <v>11758900.52356021</v>
      </c>
      <c r="BG24" s="21">
        <f t="shared" si="30"/>
        <v>13010332.142857142</v>
      </c>
      <c r="BH24" s="21">
        <f t="shared" si="30"/>
        <v>13922500</v>
      </c>
      <c r="BI24" s="21">
        <f t="shared" si="30"/>
        <v>4936000</v>
      </c>
      <c r="BJ24" s="21">
        <f t="shared" si="30"/>
        <v>78611111.1111111</v>
      </c>
      <c r="BK24" s="21">
        <f t="shared" si="30"/>
        <v>668285.7142857143</v>
      </c>
      <c r="BL24" s="21">
        <f t="shared" si="30"/>
        <v>146500000</v>
      </c>
      <c r="BM24" s="21">
        <f t="shared" si="30"/>
        <v>3973016.2601626017</v>
      </c>
      <c r="BN24" s="21">
        <f t="shared" si="30"/>
        <v>6766464.646464647</v>
      </c>
      <c r="BO24" s="21">
        <f t="shared" si="30"/>
        <v>9931353.135313531</v>
      </c>
      <c r="BP24" s="21">
        <f aca="true" t="shared" si="31" ref="BP24:CU24">IF(BP20&gt;BP15,BP9*1000/BP11,0)</f>
        <v>39916981.132075466</v>
      </c>
      <c r="BQ24" s="21">
        <f t="shared" si="31"/>
        <v>1412643.1818181819</v>
      </c>
      <c r="BR24" s="21">
        <f t="shared" si="31"/>
        <v>1071757.575757576</v>
      </c>
      <c r="BS24" s="21">
        <f t="shared" si="31"/>
        <v>691985.294117647</v>
      </c>
      <c r="BT24" s="21">
        <f t="shared" si="31"/>
        <v>2349448.8188976375</v>
      </c>
      <c r="BU24" s="21">
        <f t="shared" si="31"/>
        <v>2521904.761904762</v>
      </c>
      <c r="BV24" s="21">
        <f t="shared" si="31"/>
        <v>662881.3559322035</v>
      </c>
      <c r="BW24" s="21">
        <f t="shared" si="31"/>
        <v>1230909.090909091</v>
      </c>
      <c r="BX24" s="21">
        <f t="shared" si="31"/>
        <v>2477182.7777777775</v>
      </c>
      <c r="BY24" s="21">
        <f t="shared" si="31"/>
        <v>18643400</v>
      </c>
      <c r="BZ24" s="21">
        <f t="shared" si="31"/>
        <v>472355</v>
      </c>
      <c r="CA24" s="21">
        <f t="shared" si="31"/>
        <v>910792.0792079208</v>
      </c>
      <c r="CB24" s="21">
        <f t="shared" si="31"/>
        <v>44474666.66666667</v>
      </c>
      <c r="CC24" s="21">
        <f t="shared" si="31"/>
        <v>728173.0769230769</v>
      </c>
      <c r="CD24" s="21">
        <f t="shared" si="31"/>
        <v>298523.9852398524</v>
      </c>
      <c r="CE24" s="21">
        <f t="shared" si="31"/>
        <v>21427383.59201774</v>
      </c>
      <c r="CF24" s="21">
        <f t="shared" si="31"/>
        <v>7786666.666666666</v>
      </c>
      <c r="CG24" s="21">
        <f t="shared" si="31"/>
        <v>2046375</v>
      </c>
      <c r="CH24" s="21">
        <f t="shared" si="31"/>
        <v>12422857.142857144</v>
      </c>
      <c r="CI24" s="21">
        <f t="shared" si="31"/>
        <v>402350</v>
      </c>
      <c r="CJ24" s="21">
        <f t="shared" si="31"/>
        <v>12323411.371237457</v>
      </c>
      <c r="CK24" s="21">
        <f t="shared" si="31"/>
        <v>2765023.5294117643</v>
      </c>
      <c r="CL24" s="21">
        <f t="shared" si="31"/>
        <v>1860900</v>
      </c>
      <c r="CM24" s="21">
        <f t="shared" si="31"/>
        <v>1167049.0196078431</v>
      </c>
      <c r="CN24" s="21">
        <f t="shared" si="31"/>
        <v>12960727.272727272</v>
      </c>
      <c r="CO24" s="21">
        <f t="shared" si="31"/>
        <v>22043650.793650795</v>
      </c>
      <c r="CP24" s="21">
        <f t="shared" si="31"/>
        <v>16696551.72413793</v>
      </c>
      <c r="CQ24" s="21">
        <f t="shared" si="31"/>
        <v>5654943.820224719</v>
      </c>
      <c r="CR24" s="21">
        <f t="shared" si="31"/>
        <v>2445833.3333333335</v>
      </c>
      <c r="CS24" s="21">
        <f t="shared" si="31"/>
        <v>400174.28571428574</v>
      </c>
      <c r="CT24" s="21">
        <f t="shared" si="31"/>
        <v>4639568.9655172415</v>
      </c>
      <c r="CU24" s="21">
        <f t="shared" si="31"/>
        <v>75760000</v>
      </c>
      <c r="CV24" s="21">
        <f aca="true" t="shared" si="32" ref="CV24:DV24">IF(CV20&gt;CV15,CV9*1000/CV11,0)</f>
        <v>1164133.8582677166</v>
      </c>
      <c r="CW24" s="21">
        <f t="shared" si="32"/>
        <v>1489.8305084745762</v>
      </c>
      <c r="CX24" s="21">
        <f t="shared" si="32"/>
        <v>70987.65432098765</v>
      </c>
      <c r="CY24" s="21">
        <f t="shared" si="32"/>
        <v>39179.01234567901</v>
      </c>
      <c r="CZ24" s="21">
        <f t="shared" si="32"/>
        <v>8161921.428571429</v>
      </c>
      <c r="DA24" s="21">
        <f t="shared" si="32"/>
        <v>3550508.4745762716</v>
      </c>
      <c r="DB24" s="21">
        <f t="shared" si="32"/>
        <v>80425.74257425743</v>
      </c>
      <c r="DC24" s="21">
        <f t="shared" si="32"/>
        <v>5512631.578947369</v>
      </c>
      <c r="DD24" s="21">
        <f t="shared" si="32"/>
        <v>2259892.4731182796</v>
      </c>
      <c r="DE24" s="21">
        <f t="shared" si="32"/>
        <v>1441935.4838709678</v>
      </c>
      <c r="DF24" s="21">
        <f t="shared" si="32"/>
        <v>23902040.816326533</v>
      </c>
      <c r="DG24" s="21">
        <f t="shared" si="32"/>
        <v>33708478.26086956</v>
      </c>
      <c r="DH24" s="21">
        <f t="shared" si="32"/>
        <v>3877848.1012658225</v>
      </c>
      <c r="DI24" s="21">
        <f t="shared" si="32"/>
        <v>9242222.222222222</v>
      </c>
      <c r="DJ24" s="21">
        <f t="shared" si="32"/>
        <v>56914285.71428571</v>
      </c>
      <c r="DK24" s="21">
        <f t="shared" si="32"/>
        <v>37560000</v>
      </c>
      <c r="DL24" s="21">
        <f t="shared" si="32"/>
        <v>19412352.94117647</v>
      </c>
      <c r="DM24" s="21">
        <f t="shared" si="32"/>
        <v>1026734.693877551</v>
      </c>
      <c r="DN24" s="21">
        <f t="shared" si="32"/>
        <v>18295319.14893617</v>
      </c>
      <c r="DO24" s="21">
        <f t="shared" si="32"/>
        <v>29717033.492822967</v>
      </c>
      <c r="DP24" s="21">
        <f t="shared" si="32"/>
        <v>163485294.11764705</v>
      </c>
      <c r="DQ24" s="21">
        <f t="shared" si="32"/>
        <v>375577777.7777778</v>
      </c>
      <c r="DR24" s="21">
        <f t="shared" si="32"/>
        <v>2482790.697674419</v>
      </c>
      <c r="DS24" s="21">
        <f t="shared" si="32"/>
        <v>8974747.474747475</v>
      </c>
      <c r="DT24" s="21">
        <f t="shared" si="32"/>
        <v>3184765.3429602887</v>
      </c>
      <c r="DU24" s="21">
        <f t="shared" si="32"/>
        <v>213371.42857142858</v>
      </c>
      <c r="DV24" s="21">
        <f t="shared" si="32"/>
        <v>4360232.710280374</v>
      </c>
    </row>
    <row r="25" spans="1:126" ht="18.75" hidden="1">
      <c r="A25" s="6"/>
      <c r="B25" s="5" t="s">
        <v>165</v>
      </c>
      <c r="C25" s="21">
        <f t="shared" si="16"/>
        <v>-2423947889.99771</v>
      </c>
      <c r="D25" s="21">
        <f aca="true" t="shared" si="33" ref="D25:AI25">D23-D21</f>
        <v>-347882.7361563518</v>
      </c>
      <c r="E25" s="21">
        <f t="shared" si="33"/>
        <v>-7270.588235294118</v>
      </c>
      <c r="F25" s="21">
        <f t="shared" si="33"/>
        <v>-10199629.62962963</v>
      </c>
      <c r="G25" s="21">
        <f t="shared" si="33"/>
        <v>-513132.5301204819</v>
      </c>
      <c r="H25" s="21">
        <f t="shared" si="33"/>
        <v>-47112105.2631579</v>
      </c>
      <c r="I25" s="21">
        <f t="shared" si="33"/>
        <v>-31470833.333333336</v>
      </c>
      <c r="J25" s="21">
        <f t="shared" si="33"/>
        <v>-3073029.045643153</v>
      </c>
      <c r="K25" s="21">
        <f t="shared" si="33"/>
        <v>-104568.34532374101</v>
      </c>
      <c r="L25" s="21">
        <f t="shared" si="33"/>
        <v>-617525.7731958763</v>
      </c>
      <c r="M25" s="21">
        <f t="shared" si="33"/>
        <v>-7534788.937409025</v>
      </c>
      <c r="N25" s="21">
        <f t="shared" si="33"/>
        <v>-6204.906204906205</v>
      </c>
      <c r="O25" s="21">
        <f t="shared" si="33"/>
        <v>-9045104.166666668</v>
      </c>
      <c r="P25" s="21">
        <f t="shared" si="33"/>
        <v>-27265453.296703294</v>
      </c>
      <c r="Q25" s="21">
        <f t="shared" si="33"/>
        <v>-51493.377483443706</v>
      </c>
      <c r="R25" s="21">
        <f t="shared" si="33"/>
        <v>1608615.3846153843</v>
      </c>
      <c r="S25" s="21">
        <f t="shared" si="33"/>
        <v>-217762.16216216213</v>
      </c>
      <c r="T25" s="21">
        <f t="shared" si="33"/>
        <v>-78764835.16483516</v>
      </c>
      <c r="U25" s="21">
        <f t="shared" si="33"/>
        <v>-3365376.344086021</v>
      </c>
      <c r="V25" s="21">
        <f t="shared" si="33"/>
        <v>-2044642.2480620155</v>
      </c>
      <c r="W25" s="21">
        <f t="shared" si="33"/>
        <v>-92578064.51612903</v>
      </c>
      <c r="X25" s="21">
        <f t="shared" si="33"/>
        <v>-5605729.166666667</v>
      </c>
      <c r="Y25" s="21">
        <f t="shared" si="33"/>
        <v>-330210719.19377005</v>
      </c>
      <c r="Z25" s="21">
        <f t="shared" si="33"/>
        <v>-4313649.635036496</v>
      </c>
      <c r="AA25" s="21">
        <f t="shared" si="33"/>
        <v>-1475236.5269461079</v>
      </c>
      <c r="AB25" s="21">
        <f t="shared" si="33"/>
        <v>-2016883.1168831168</v>
      </c>
      <c r="AC25" s="21">
        <f t="shared" si="33"/>
        <v>-2764748.2014388493</v>
      </c>
      <c r="AD25" s="21">
        <f t="shared" si="33"/>
        <v>-1593611.1111111112</v>
      </c>
      <c r="AE25" s="21">
        <f t="shared" si="33"/>
        <v>-11266666.666666668</v>
      </c>
      <c r="AF25" s="21">
        <f t="shared" si="33"/>
        <v>-11342083.333333334</v>
      </c>
      <c r="AG25" s="21">
        <f t="shared" si="33"/>
        <v>-15858.024691358023</v>
      </c>
      <c r="AH25" s="21">
        <f t="shared" si="33"/>
        <v>-1791891.8918918918</v>
      </c>
      <c r="AI25" s="21">
        <f t="shared" si="33"/>
        <v>-2719708.3333333335</v>
      </c>
      <c r="AJ25" s="21">
        <f aca="true" t="shared" si="34" ref="AJ25:BO25">AJ23-AJ21</f>
        <v>-16273750</v>
      </c>
      <c r="AK25" s="21">
        <f t="shared" si="34"/>
        <v>-2446344.0860215053</v>
      </c>
      <c r="AL25" s="21">
        <f t="shared" si="34"/>
        <v>-1406130.2681992338</v>
      </c>
      <c r="AM25" s="21">
        <f t="shared" si="34"/>
        <v>-602631.5789473684</v>
      </c>
      <c r="AN25" s="21">
        <f t="shared" si="34"/>
        <v>-9538914.942528736</v>
      </c>
      <c r="AO25" s="21">
        <f t="shared" si="34"/>
        <v>-404545.45454545453</v>
      </c>
      <c r="AP25" s="21">
        <f t="shared" si="34"/>
        <v>-11405128.205128204</v>
      </c>
      <c r="AQ25" s="21">
        <f t="shared" si="34"/>
        <v>-66461428.571428575</v>
      </c>
      <c r="AR25" s="21">
        <f t="shared" si="34"/>
        <v>-488014.9812734083</v>
      </c>
      <c r="AS25" s="21">
        <f t="shared" si="34"/>
        <v>-994216.2162162162</v>
      </c>
      <c r="AT25" s="21">
        <f t="shared" si="34"/>
        <v>-96326315.78947368</v>
      </c>
      <c r="AU25" s="21">
        <f t="shared" si="34"/>
        <v>-7984600</v>
      </c>
      <c r="AV25" s="21">
        <f t="shared" si="34"/>
        <v>-21474.69135802469</v>
      </c>
      <c r="AW25" s="21">
        <f t="shared" si="34"/>
        <v>-2987814.569536424</v>
      </c>
      <c r="AX25" s="21">
        <f t="shared" si="34"/>
        <v>-5660305.34351145</v>
      </c>
      <c r="AY25" s="21">
        <f t="shared" si="34"/>
        <v>-472047.2440944882</v>
      </c>
      <c r="AZ25" s="21">
        <f t="shared" si="34"/>
        <v>-263568.13186813187</v>
      </c>
      <c r="BA25" s="21">
        <f t="shared" si="34"/>
        <v>-2873750</v>
      </c>
      <c r="BB25" s="21">
        <f t="shared" si="34"/>
        <v>-6824042.55319149</v>
      </c>
      <c r="BC25" s="21">
        <f t="shared" si="34"/>
        <v>-3467657.6576576573</v>
      </c>
      <c r="BD25" s="21">
        <f t="shared" si="34"/>
        <v>-312800</v>
      </c>
      <c r="BE25" s="21">
        <f t="shared" si="34"/>
        <v>-73941102.20440881</v>
      </c>
      <c r="BF25" s="21">
        <f t="shared" si="34"/>
        <v>-11758900.52356021</v>
      </c>
      <c r="BG25" s="21">
        <f t="shared" si="34"/>
        <v>-13010332.142857142</v>
      </c>
      <c r="BH25" s="21">
        <f t="shared" si="34"/>
        <v>-13922500</v>
      </c>
      <c r="BI25" s="21">
        <f t="shared" si="34"/>
        <v>-4936000</v>
      </c>
      <c r="BJ25" s="21">
        <f t="shared" si="34"/>
        <v>-78611111.1111111</v>
      </c>
      <c r="BK25" s="21">
        <f t="shared" si="34"/>
        <v>-668285.7142857143</v>
      </c>
      <c r="BL25" s="21">
        <f t="shared" si="34"/>
        <v>-146500000</v>
      </c>
      <c r="BM25" s="21">
        <f t="shared" si="34"/>
        <v>-3973016.2601626017</v>
      </c>
      <c r="BN25" s="21">
        <f t="shared" si="34"/>
        <v>-6766464.646464647</v>
      </c>
      <c r="BO25" s="21">
        <f t="shared" si="34"/>
        <v>-9931353.135313531</v>
      </c>
      <c r="BP25" s="21">
        <f aca="true" t="shared" si="35" ref="BP25:CU25">BP23-BP21</f>
        <v>-39916981.132075466</v>
      </c>
      <c r="BQ25" s="21">
        <f t="shared" si="35"/>
        <v>-1412643.1818181819</v>
      </c>
      <c r="BR25" s="21">
        <f t="shared" si="35"/>
        <v>-1071757.575757576</v>
      </c>
      <c r="BS25" s="21">
        <f t="shared" si="35"/>
        <v>-691985.294117647</v>
      </c>
      <c r="BT25" s="21">
        <f t="shared" si="35"/>
        <v>-2349448.8188976375</v>
      </c>
      <c r="BU25" s="21">
        <f t="shared" si="35"/>
        <v>-2521904.761904762</v>
      </c>
      <c r="BV25" s="21">
        <f t="shared" si="35"/>
        <v>-662881.3559322035</v>
      </c>
      <c r="BW25" s="21">
        <f t="shared" si="35"/>
        <v>-1230909.090909091</v>
      </c>
      <c r="BX25" s="21">
        <f t="shared" si="35"/>
        <v>-2477182.7777777775</v>
      </c>
      <c r="BY25" s="21">
        <f t="shared" si="35"/>
        <v>-18643400</v>
      </c>
      <c r="BZ25" s="21">
        <f t="shared" si="35"/>
        <v>-472355</v>
      </c>
      <c r="CA25" s="21">
        <f t="shared" si="35"/>
        <v>-910792.0792079208</v>
      </c>
      <c r="CB25" s="21">
        <f t="shared" si="35"/>
        <v>-44474666.66666667</v>
      </c>
      <c r="CC25" s="21">
        <f t="shared" si="35"/>
        <v>-728173.0769230769</v>
      </c>
      <c r="CD25" s="21">
        <f t="shared" si="35"/>
        <v>-298523.9852398524</v>
      </c>
      <c r="CE25" s="21">
        <f t="shared" si="35"/>
        <v>-21427383.59201774</v>
      </c>
      <c r="CF25" s="21">
        <f t="shared" si="35"/>
        <v>-7786666.666666666</v>
      </c>
      <c r="CG25" s="21">
        <f t="shared" si="35"/>
        <v>-2046375</v>
      </c>
      <c r="CH25" s="21">
        <f t="shared" si="35"/>
        <v>-12422857.142857144</v>
      </c>
      <c r="CI25" s="21">
        <f t="shared" si="35"/>
        <v>-402350</v>
      </c>
      <c r="CJ25" s="21">
        <f t="shared" si="35"/>
        <v>-12323411.371237457</v>
      </c>
      <c r="CK25" s="21">
        <f t="shared" si="35"/>
        <v>-2765023.5294117643</v>
      </c>
      <c r="CL25" s="21">
        <f t="shared" si="35"/>
        <v>-1860900</v>
      </c>
      <c r="CM25" s="21">
        <f t="shared" si="35"/>
        <v>-1167049.0196078431</v>
      </c>
      <c r="CN25" s="21">
        <f t="shared" si="35"/>
        <v>-12960727.272727272</v>
      </c>
      <c r="CO25" s="21">
        <f t="shared" si="35"/>
        <v>-22043650.793650795</v>
      </c>
      <c r="CP25" s="21">
        <f t="shared" si="35"/>
        <v>-16696551.72413793</v>
      </c>
      <c r="CQ25" s="21">
        <f t="shared" si="35"/>
        <v>-5654943.820224719</v>
      </c>
      <c r="CR25" s="21">
        <f t="shared" si="35"/>
        <v>-2445833.3333333335</v>
      </c>
      <c r="CS25" s="21">
        <f t="shared" si="35"/>
        <v>-400174.28571428574</v>
      </c>
      <c r="CT25" s="21">
        <f t="shared" si="35"/>
        <v>-4639568.9655172415</v>
      </c>
      <c r="CU25" s="21">
        <f t="shared" si="35"/>
        <v>-75760000</v>
      </c>
      <c r="CV25" s="21">
        <f aca="true" t="shared" si="36" ref="CV25:DV25">CV23-CV21</f>
        <v>-1164133.8582677166</v>
      </c>
      <c r="CW25" s="21">
        <f t="shared" si="36"/>
        <v>-1489.8305084745762</v>
      </c>
      <c r="CX25" s="21">
        <f t="shared" si="36"/>
        <v>-70987.65432098765</v>
      </c>
      <c r="CY25" s="21">
        <f t="shared" si="36"/>
        <v>-39179.01234567901</v>
      </c>
      <c r="CZ25" s="21">
        <f t="shared" si="36"/>
        <v>-8161921.428571429</v>
      </c>
      <c r="DA25" s="21">
        <f t="shared" si="36"/>
        <v>-3550508.4745762716</v>
      </c>
      <c r="DB25" s="21">
        <f t="shared" si="36"/>
        <v>-80425.74257425743</v>
      </c>
      <c r="DC25" s="21">
        <f t="shared" si="36"/>
        <v>-5512631.578947369</v>
      </c>
      <c r="DD25" s="21">
        <f t="shared" si="36"/>
        <v>-2259892.4731182796</v>
      </c>
      <c r="DE25" s="21">
        <f t="shared" si="36"/>
        <v>-1441935.4838709678</v>
      </c>
      <c r="DF25" s="21">
        <f t="shared" si="36"/>
        <v>-23902040.816326533</v>
      </c>
      <c r="DG25" s="21">
        <f t="shared" si="36"/>
        <v>-33708478.26086956</v>
      </c>
      <c r="DH25" s="21">
        <f t="shared" si="36"/>
        <v>-3877848.1012658225</v>
      </c>
      <c r="DI25" s="21">
        <f t="shared" si="36"/>
        <v>-9242222.222222222</v>
      </c>
      <c r="DJ25" s="21">
        <f t="shared" si="36"/>
        <v>-56914285.71428571</v>
      </c>
      <c r="DK25" s="21">
        <f t="shared" si="36"/>
        <v>-37560000</v>
      </c>
      <c r="DL25" s="21">
        <f t="shared" si="36"/>
        <v>-19412352.94117647</v>
      </c>
      <c r="DM25" s="21">
        <f t="shared" si="36"/>
        <v>-1026734.693877551</v>
      </c>
      <c r="DN25" s="21">
        <f t="shared" si="36"/>
        <v>-18295319.14893617</v>
      </c>
      <c r="DO25" s="21">
        <f t="shared" si="36"/>
        <v>-29717033.492822967</v>
      </c>
      <c r="DP25" s="21">
        <f t="shared" si="36"/>
        <v>-163485294.11764705</v>
      </c>
      <c r="DQ25" s="21">
        <f t="shared" si="36"/>
        <v>-375577777.7777778</v>
      </c>
      <c r="DR25" s="21">
        <f t="shared" si="36"/>
        <v>-2482790.697674419</v>
      </c>
      <c r="DS25" s="21">
        <f t="shared" si="36"/>
        <v>-8974747.474747475</v>
      </c>
      <c r="DT25" s="21">
        <f t="shared" si="36"/>
        <v>-3184765.3429602887</v>
      </c>
      <c r="DU25" s="21">
        <f t="shared" si="36"/>
        <v>-213371.42857142858</v>
      </c>
      <c r="DV25" s="21">
        <f t="shared" si="36"/>
        <v>-4360232.710280374</v>
      </c>
    </row>
    <row r="26" spans="1:126" ht="18.75" hidden="1">
      <c r="A26" s="6"/>
      <c r="B26" s="5" t="s">
        <v>166</v>
      </c>
      <c r="C26" s="21">
        <f t="shared" si="16"/>
        <v>1211973944.998855</v>
      </c>
      <c r="D26" s="21">
        <f aca="true" t="shared" si="37" ref="D26:AI26">D24-D22</f>
        <v>173941.3680781759</v>
      </c>
      <c r="E26" s="21">
        <f t="shared" si="37"/>
        <v>3635.294117647059</v>
      </c>
      <c r="F26" s="21">
        <f t="shared" si="37"/>
        <v>5099814.814814815</v>
      </c>
      <c r="G26" s="21">
        <f t="shared" si="37"/>
        <v>256566.26506024096</v>
      </c>
      <c r="H26" s="21">
        <f t="shared" si="37"/>
        <v>23556052.63157895</v>
      </c>
      <c r="I26" s="21">
        <f t="shared" si="37"/>
        <v>15735416.666666668</v>
      </c>
      <c r="J26" s="21">
        <f t="shared" si="37"/>
        <v>1536514.5228215766</v>
      </c>
      <c r="K26" s="21">
        <f t="shared" si="37"/>
        <v>52284.17266187051</v>
      </c>
      <c r="L26" s="21">
        <f t="shared" si="37"/>
        <v>308762.88659793814</v>
      </c>
      <c r="M26" s="21">
        <f t="shared" si="37"/>
        <v>3767394.4687045123</v>
      </c>
      <c r="N26" s="21">
        <f t="shared" si="37"/>
        <v>3102.4531024531025</v>
      </c>
      <c r="O26" s="21">
        <f t="shared" si="37"/>
        <v>4522552.083333334</v>
      </c>
      <c r="P26" s="21">
        <f t="shared" si="37"/>
        <v>13632726.648351647</v>
      </c>
      <c r="Q26" s="21">
        <f t="shared" si="37"/>
        <v>25746.688741721853</v>
      </c>
      <c r="R26" s="21">
        <f t="shared" si="37"/>
        <v>-804307.6923076921</v>
      </c>
      <c r="S26" s="21">
        <f t="shared" si="37"/>
        <v>108881.08108108107</v>
      </c>
      <c r="T26" s="21">
        <f t="shared" si="37"/>
        <v>39382417.58241758</v>
      </c>
      <c r="U26" s="21">
        <f t="shared" si="37"/>
        <v>1682688.1720430106</v>
      </c>
      <c r="V26" s="21">
        <f t="shared" si="37"/>
        <v>1022321.1240310078</v>
      </c>
      <c r="W26" s="21">
        <f t="shared" si="37"/>
        <v>46289032.258064516</v>
      </c>
      <c r="X26" s="21">
        <f t="shared" si="37"/>
        <v>2802864.5833333335</v>
      </c>
      <c r="Y26" s="21">
        <f t="shared" si="37"/>
        <v>165105359.59688503</v>
      </c>
      <c r="Z26" s="21">
        <f t="shared" si="37"/>
        <v>2156824.817518248</v>
      </c>
      <c r="AA26" s="21">
        <f t="shared" si="37"/>
        <v>737618.2634730539</v>
      </c>
      <c r="AB26" s="21">
        <f t="shared" si="37"/>
        <v>1008441.5584415584</v>
      </c>
      <c r="AC26" s="21">
        <f t="shared" si="37"/>
        <v>1382374.1007194247</v>
      </c>
      <c r="AD26" s="21">
        <f t="shared" si="37"/>
        <v>796805.5555555556</v>
      </c>
      <c r="AE26" s="21">
        <f t="shared" si="37"/>
        <v>5633333.333333334</v>
      </c>
      <c r="AF26" s="21">
        <f t="shared" si="37"/>
        <v>5671041.666666667</v>
      </c>
      <c r="AG26" s="21">
        <f t="shared" si="37"/>
        <v>7929.012345679012</v>
      </c>
      <c r="AH26" s="21">
        <f t="shared" si="37"/>
        <v>895945.9459459459</v>
      </c>
      <c r="AI26" s="21">
        <f t="shared" si="37"/>
        <v>1359854.1666666667</v>
      </c>
      <c r="AJ26" s="21">
        <f aca="true" t="shared" si="38" ref="AJ26:BO26">AJ24-AJ22</f>
        <v>8136875</v>
      </c>
      <c r="AK26" s="21">
        <f t="shared" si="38"/>
        <v>1223172.0430107526</v>
      </c>
      <c r="AL26" s="21">
        <f t="shared" si="38"/>
        <v>703065.1340996169</v>
      </c>
      <c r="AM26" s="21">
        <f t="shared" si="38"/>
        <v>301315.7894736842</v>
      </c>
      <c r="AN26" s="21">
        <f t="shared" si="38"/>
        <v>4769457.471264368</v>
      </c>
      <c r="AO26" s="21">
        <f t="shared" si="38"/>
        <v>202272.72727272726</v>
      </c>
      <c r="AP26" s="21">
        <f t="shared" si="38"/>
        <v>5702564.102564102</v>
      </c>
      <c r="AQ26" s="21">
        <f t="shared" si="38"/>
        <v>33230714.285714287</v>
      </c>
      <c r="AR26" s="21">
        <f t="shared" si="38"/>
        <v>244007.49063670414</v>
      </c>
      <c r="AS26" s="21">
        <f t="shared" si="38"/>
        <v>497108.1081081081</v>
      </c>
      <c r="AT26" s="21">
        <f t="shared" si="38"/>
        <v>48163157.89473684</v>
      </c>
      <c r="AU26" s="21">
        <f t="shared" si="38"/>
        <v>3992300</v>
      </c>
      <c r="AV26" s="21">
        <f t="shared" si="38"/>
        <v>10737.345679012345</v>
      </c>
      <c r="AW26" s="21">
        <f t="shared" si="38"/>
        <v>1493907.284768212</v>
      </c>
      <c r="AX26" s="21">
        <f t="shared" si="38"/>
        <v>2830152.671755725</v>
      </c>
      <c r="AY26" s="21">
        <f t="shared" si="38"/>
        <v>236023.6220472441</v>
      </c>
      <c r="AZ26" s="21">
        <f t="shared" si="38"/>
        <v>131784.06593406593</v>
      </c>
      <c r="BA26" s="21">
        <f t="shared" si="38"/>
        <v>1436875</v>
      </c>
      <c r="BB26" s="21">
        <f t="shared" si="38"/>
        <v>3412021.276595745</v>
      </c>
      <c r="BC26" s="21">
        <f t="shared" si="38"/>
        <v>1733828.8288288286</v>
      </c>
      <c r="BD26" s="21">
        <f t="shared" si="38"/>
        <v>156400</v>
      </c>
      <c r="BE26" s="21">
        <f t="shared" si="38"/>
        <v>36970551.102204405</v>
      </c>
      <c r="BF26" s="21">
        <f t="shared" si="38"/>
        <v>5879450.261780105</v>
      </c>
      <c r="BG26" s="21">
        <f t="shared" si="38"/>
        <v>6505166.071428571</v>
      </c>
      <c r="BH26" s="21">
        <f t="shared" si="38"/>
        <v>6961250</v>
      </c>
      <c r="BI26" s="21">
        <f t="shared" si="38"/>
        <v>2468000</v>
      </c>
      <c r="BJ26" s="21">
        <f t="shared" si="38"/>
        <v>39305555.55555555</v>
      </c>
      <c r="BK26" s="21">
        <f t="shared" si="38"/>
        <v>334142.85714285716</v>
      </c>
      <c r="BL26" s="21">
        <f t="shared" si="38"/>
        <v>73250000</v>
      </c>
      <c r="BM26" s="21">
        <f t="shared" si="38"/>
        <v>1986508.1300813009</v>
      </c>
      <c r="BN26" s="21">
        <f t="shared" si="38"/>
        <v>3383232.3232323234</v>
      </c>
      <c r="BO26" s="21">
        <f t="shared" si="38"/>
        <v>4965676.567656766</v>
      </c>
      <c r="BP26" s="21">
        <f aca="true" t="shared" si="39" ref="BP26:CU26">BP24-BP22</f>
        <v>19958490.566037733</v>
      </c>
      <c r="BQ26" s="21">
        <f t="shared" si="39"/>
        <v>706321.5909090909</v>
      </c>
      <c r="BR26" s="21">
        <f t="shared" si="39"/>
        <v>535878.787878788</v>
      </c>
      <c r="BS26" s="21">
        <f t="shared" si="39"/>
        <v>345992.6470588235</v>
      </c>
      <c r="BT26" s="21">
        <f t="shared" si="39"/>
        <v>1174724.4094488188</v>
      </c>
      <c r="BU26" s="21">
        <f t="shared" si="39"/>
        <v>1260952.380952381</v>
      </c>
      <c r="BV26" s="21">
        <f t="shared" si="39"/>
        <v>331440.67796610174</v>
      </c>
      <c r="BW26" s="21">
        <f t="shared" si="39"/>
        <v>615454.5454545455</v>
      </c>
      <c r="BX26" s="21">
        <f t="shared" si="39"/>
        <v>1238591.3888888888</v>
      </c>
      <c r="BY26" s="21">
        <f t="shared" si="39"/>
        <v>9321700</v>
      </c>
      <c r="BZ26" s="21">
        <f t="shared" si="39"/>
        <v>236177.5</v>
      </c>
      <c r="CA26" s="21">
        <f t="shared" si="39"/>
        <v>455396.0396039604</v>
      </c>
      <c r="CB26" s="21">
        <f t="shared" si="39"/>
        <v>22237333.333333336</v>
      </c>
      <c r="CC26" s="21">
        <f t="shared" si="39"/>
        <v>364086.53846153844</v>
      </c>
      <c r="CD26" s="21">
        <f t="shared" si="39"/>
        <v>149261.9926199262</v>
      </c>
      <c r="CE26" s="21">
        <f t="shared" si="39"/>
        <v>10713691.79600887</v>
      </c>
      <c r="CF26" s="21">
        <f t="shared" si="39"/>
        <v>3893333.333333333</v>
      </c>
      <c r="CG26" s="21">
        <f t="shared" si="39"/>
        <v>1023187.5</v>
      </c>
      <c r="CH26" s="21">
        <f t="shared" si="39"/>
        <v>6211428.571428572</v>
      </c>
      <c r="CI26" s="21">
        <f t="shared" si="39"/>
        <v>201175</v>
      </c>
      <c r="CJ26" s="21">
        <f t="shared" si="39"/>
        <v>6161705.685618728</v>
      </c>
      <c r="CK26" s="21">
        <f t="shared" si="39"/>
        <v>1382511.7647058822</v>
      </c>
      <c r="CL26" s="21">
        <f t="shared" si="39"/>
        <v>930450</v>
      </c>
      <c r="CM26" s="21">
        <f t="shared" si="39"/>
        <v>583524.5098039216</v>
      </c>
      <c r="CN26" s="21">
        <f t="shared" si="39"/>
        <v>6480363.636363636</v>
      </c>
      <c r="CO26" s="21">
        <f t="shared" si="39"/>
        <v>11021825.396825397</v>
      </c>
      <c r="CP26" s="21">
        <f t="shared" si="39"/>
        <v>8348275.862068965</v>
      </c>
      <c r="CQ26" s="21">
        <f t="shared" si="39"/>
        <v>2827471.9101123596</v>
      </c>
      <c r="CR26" s="21">
        <f t="shared" si="39"/>
        <v>1222916.6666666667</v>
      </c>
      <c r="CS26" s="21">
        <f t="shared" si="39"/>
        <v>200087.14285714287</v>
      </c>
      <c r="CT26" s="21">
        <f t="shared" si="39"/>
        <v>2319784.4827586208</v>
      </c>
      <c r="CU26" s="21">
        <f t="shared" si="39"/>
        <v>37880000</v>
      </c>
      <c r="CV26" s="21">
        <f aca="true" t="shared" si="40" ref="CV26:DV26">CV24-CV22</f>
        <v>582066.9291338583</v>
      </c>
      <c r="CW26" s="21">
        <f t="shared" si="40"/>
        <v>744.9152542372881</v>
      </c>
      <c r="CX26" s="21">
        <f t="shared" si="40"/>
        <v>35493.82716049383</v>
      </c>
      <c r="CY26" s="21">
        <f t="shared" si="40"/>
        <v>19589.506172839505</v>
      </c>
      <c r="CZ26" s="21">
        <f t="shared" si="40"/>
        <v>4080960.7142857146</v>
      </c>
      <c r="DA26" s="21">
        <f t="shared" si="40"/>
        <v>1775254.2372881358</v>
      </c>
      <c r="DB26" s="21">
        <f t="shared" si="40"/>
        <v>40212.87128712871</v>
      </c>
      <c r="DC26" s="21">
        <f t="shared" si="40"/>
        <v>2756315.7894736845</v>
      </c>
      <c r="DD26" s="21">
        <f t="shared" si="40"/>
        <v>1129946.2365591398</v>
      </c>
      <c r="DE26" s="21">
        <f t="shared" si="40"/>
        <v>720967.7419354839</v>
      </c>
      <c r="DF26" s="21">
        <f t="shared" si="40"/>
        <v>11951020.408163266</v>
      </c>
      <c r="DG26" s="21">
        <f t="shared" si="40"/>
        <v>16854239.13043478</v>
      </c>
      <c r="DH26" s="21">
        <f t="shared" si="40"/>
        <v>1938924.0506329113</v>
      </c>
      <c r="DI26" s="21">
        <f t="shared" si="40"/>
        <v>4621111.111111111</v>
      </c>
      <c r="DJ26" s="21">
        <f t="shared" si="40"/>
        <v>28457142.857142854</v>
      </c>
      <c r="DK26" s="21">
        <f t="shared" si="40"/>
        <v>18780000</v>
      </c>
      <c r="DL26" s="21">
        <f t="shared" si="40"/>
        <v>9706176.470588235</v>
      </c>
      <c r="DM26" s="21">
        <f t="shared" si="40"/>
        <v>513367.3469387755</v>
      </c>
      <c r="DN26" s="21">
        <f t="shared" si="40"/>
        <v>9147659.574468086</v>
      </c>
      <c r="DO26" s="21">
        <f t="shared" si="40"/>
        <v>14858516.746411484</v>
      </c>
      <c r="DP26" s="21">
        <f t="shared" si="40"/>
        <v>81742647.05882353</v>
      </c>
      <c r="DQ26" s="21">
        <f t="shared" si="40"/>
        <v>187788888.8888889</v>
      </c>
      <c r="DR26" s="21">
        <f t="shared" si="40"/>
        <v>1241395.3488372094</v>
      </c>
      <c r="DS26" s="21">
        <f t="shared" si="40"/>
        <v>4487373.737373738</v>
      </c>
      <c r="DT26" s="21">
        <f t="shared" si="40"/>
        <v>1592382.6714801444</v>
      </c>
      <c r="DU26" s="21">
        <f t="shared" si="40"/>
        <v>106685.71428571429</v>
      </c>
      <c r="DV26" s="21">
        <f t="shared" si="40"/>
        <v>2180116.355140187</v>
      </c>
    </row>
    <row r="27" spans="1:126" ht="18.75">
      <c r="A27" s="6"/>
      <c r="B27" s="5" t="s">
        <v>163</v>
      </c>
      <c r="C27" s="21">
        <f t="shared" si="16"/>
        <v>2427165120.766941</v>
      </c>
      <c r="D27" s="21">
        <f aca="true" t="shared" si="41" ref="D27:AI27">IF(D20=D15,(1-D12)*D9*1000/D10+D20*(1-D12)*$C26+(1-D12)*$C25,D21)</f>
        <v>347882.7361563518</v>
      </c>
      <c r="E27" s="21">
        <f t="shared" si="41"/>
        <v>7270.588235294118</v>
      </c>
      <c r="F27" s="21">
        <f t="shared" si="41"/>
        <v>10199629.62962963</v>
      </c>
      <c r="G27" s="21">
        <f t="shared" si="41"/>
        <v>513132.5301204819</v>
      </c>
      <c r="H27" s="21">
        <f t="shared" si="41"/>
        <v>47112105.2631579</v>
      </c>
      <c r="I27" s="21">
        <f t="shared" si="41"/>
        <v>31470833.333333336</v>
      </c>
      <c r="J27" s="21">
        <f t="shared" si="41"/>
        <v>3073029.045643153</v>
      </c>
      <c r="K27" s="21">
        <f t="shared" si="41"/>
        <v>104568.34532374101</v>
      </c>
      <c r="L27" s="21">
        <f t="shared" si="41"/>
        <v>617525.7731958763</v>
      </c>
      <c r="M27" s="21">
        <f t="shared" si="41"/>
        <v>7534788.937409025</v>
      </c>
      <c r="N27" s="21">
        <f t="shared" si="41"/>
        <v>6204.906204906205</v>
      </c>
      <c r="O27" s="21">
        <f t="shared" si="41"/>
        <v>9045104.166666668</v>
      </c>
      <c r="P27" s="21">
        <f t="shared" si="41"/>
        <v>27265453.296703294</v>
      </c>
      <c r="Q27" s="21">
        <f t="shared" si="41"/>
        <v>51493.377483443706</v>
      </c>
      <c r="R27" s="21">
        <f t="shared" si="41"/>
        <v>1608615.3846153843</v>
      </c>
      <c r="S27" s="21">
        <f t="shared" si="41"/>
        <v>217762.16216216213</v>
      </c>
      <c r="T27" s="21">
        <f t="shared" si="41"/>
        <v>78764835.16483516</v>
      </c>
      <c r="U27" s="21">
        <f t="shared" si="41"/>
        <v>3365376.344086021</v>
      </c>
      <c r="V27" s="21">
        <f t="shared" si="41"/>
        <v>2044642.2480620155</v>
      </c>
      <c r="W27" s="21">
        <f t="shared" si="41"/>
        <v>92578064.51612903</v>
      </c>
      <c r="X27" s="21">
        <f t="shared" si="41"/>
        <v>5605729.166666667</v>
      </c>
      <c r="Y27" s="21">
        <f t="shared" si="41"/>
        <v>330210719.19377005</v>
      </c>
      <c r="Z27" s="21">
        <f t="shared" si="41"/>
        <v>4313649.635036496</v>
      </c>
      <c r="AA27" s="21">
        <f t="shared" si="41"/>
        <v>1475236.5269461079</v>
      </c>
      <c r="AB27" s="21">
        <f t="shared" si="41"/>
        <v>2016883.1168831168</v>
      </c>
      <c r="AC27" s="21">
        <f t="shared" si="41"/>
        <v>2764748.2014388493</v>
      </c>
      <c r="AD27" s="21">
        <f t="shared" si="41"/>
        <v>1593611.1111111112</v>
      </c>
      <c r="AE27" s="21">
        <f t="shared" si="41"/>
        <v>11266666.666666668</v>
      </c>
      <c r="AF27" s="21">
        <f t="shared" si="41"/>
        <v>11342083.333333334</v>
      </c>
      <c r="AG27" s="21">
        <f t="shared" si="41"/>
        <v>15858.024691358023</v>
      </c>
      <c r="AH27" s="21">
        <f t="shared" si="41"/>
        <v>1791891.8918918918</v>
      </c>
      <c r="AI27" s="21">
        <f t="shared" si="41"/>
        <v>2719708.3333333335</v>
      </c>
      <c r="AJ27" s="21">
        <f aca="true" t="shared" si="42" ref="AJ27:BO27">IF(AJ20=AJ15,(1-AJ12)*AJ9*1000/AJ10+AJ20*(1-AJ12)*$C26+(1-AJ12)*$C25,AJ21)</f>
        <v>16273750</v>
      </c>
      <c r="AK27" s="21">
        <f t="shared" si="42"/>
        <v>2446344.0860215053</v>
      </c>
      <c r="AL27" s="21">
        <f t="shared" si="42"/>
        <v>1406130.2681992338</v>
      </c>
      <c r="AM27" s="21">
        <f t="shared" si="42"/>
        <v>602631.5789473684</v>
      </c>
      <c r="AN27" s="21">
        <f t="shared" si="42"/>
        <v>9538914.942528736</v>
      </c>
      <c r="AO27" s="21">
        <f t="shared" si="42"/>
        <v>404545.45454545453</v>
      </c>
      <c r="AP27" s="21">
        <f t="shared" si="42"/>
        <v>11405128.205128204</v>
      </c>
      <c r="AQ27" s="21">
        <f t="shared" si="42"/>
        <v>66461428.571428575</v>
      </c>
      <c r="AR27" s="21">
        <f t="shared" si="42"/>
        <v>488014.9812734083</v>
      </c>
      <c r="AS27" s="21">
        <f t="shared" si="42"/>
        <v>994216.2162162162</v>
      </c>
      <c r="AT27" s="21">
        <f t="shared" si="42"/>
        <v>96326315.78947368</v>
      </c>
      <c r="AU27" s="21">
        <f t="shared" si="42"/>
        <v>7984600</v>
      </c>
      <c r="AV27" s="21">
        <f t="shared" si="42"/>
        <v>21474.69135802469</v>
      </c>
      <c r="AW27" s="21">
        <f t="shared" si="42"/>
        <v>2987814.569536424</v>
      </c>
      <c r="AX27" s="21">
        <f t="shared" si="42"/>
        <v>5660305.34351145</v>
      </c>
      <c r="AY27" s="21">
        <f t="shared" si="42"/>
        <v>472047.2440944882</v>
      </c>
      <c r="AZ27" s="21">
        <f t="shared" si="42"/>
        <v>263568.13186813187</v>
      </c>
      <c r="BA27" s="21">
        <f t="shared" si="42"/>
        <v>2873750</v>
      </c>
      <c r="BB27" s="21">
        <f t="shared" si="42"/>
        <v>6824042.55319149</v>
      </c>
      <c r="BC27" s="21">
        <f t="shared" si="42"/>
        <v>3467657.6576576573</v>
      </c>
      <c r="BD27" s="21">
        <f t="shared" si="42"/>
        <v>312800</v>
      </c>
      <c r="BE27" s="21">
        <f t="shared" si="42"/>
        <v>73941102.20440881</v>
      </c>
      <c r="BF27" s="21">
        <f t="shared" si="42"/>
        <v>11758900.52356021</v>
      </c>
      <c r="BG27" s="21">
        <f t="shared" si="42"/>
        <v>13010332.142857142</v>
      </c>
      <c r="BH27" s="21">
        <f t="shared" si="42"/>
        <v>13922500</v>
      </c>
      <c r="BI27" s="21">
        <f t="shared" si="42"/>
        <v>4936000</v>
      </c>
      <c r="BJ27" s="21">
        <f t="shared" si="42"/>
        <v>78611111.1111111</v>
      </c>
      <c r="BK27" s="21">
        <f t="shared" si="42"/>
        <v>668285.7142857143</v>
      </c>
      <c r="BL27" s="21">
        <f t="shared" si="42"/>
        <v>146500000</v>
      </c>
      <c r="BM27" s="21">
        <f t="shared" si="42"/>
        <v>3973016.2601626017</v>
      </c>
      <c r="BN27" s="21">
        <f t="shared" si="42"/>
        <v>6766464.646464647</v>
      </c>
      <c r="BO27" s="21">
        <f t="shared" si="42"/>
        <v>9931353.135313531</v>
      </c>
      <c r="BP27" s="21">
        <f aca="true" t="shared" si="43" ref="BP27:CU27">IF(BP20=BP15,(1-BP12)*BP9*1000/BP10+BP20*(1-BP12)*$C26+(1-BP12)*$C25,BP21)</f>
        <v>39916981.132075466</v>
      </c>
      <c r="BQ27" s="21">
        <f t="shared" si="43"/>
        <v>1412643.1818181819</v>
      </c>
      <c r="BR27" s="21">
        <f t="shared" si="43"/>
        <v>1071757.575757576</v>
      </c>
      <c r="BS27" s="21">
        <f t="shared" si="43"/>
        <v>691985.294117647</v>
      </c>
      <c r="BT27" s="21">
        <f t="shared" si="43"/>
        <v>2349448.8188976375</v>
      </c>
      <c r="BU27" s="21">
        <f t="shared" si="43"/>
        <v>2521904.761904762</v>
      </c>
      <c r="BV27" s="21">
        <f t="shared" si="43"/>
        <v>662881.3559322035</v>
      </c>
      <c r="BW27" s="21">
        <f t="shared" si="43"/>
        <v>1230909.090909091</v>
      </c>
      <c r="BX27" s="21">
        <f t="shared" si="43"/>
        <v>2477182.7777777775</v>
      </c>
      <c r="BY27" s="21">
        <f t="shared" si="43"/>
        <v>18643400</v>
      </c>
      <c r="BZ27" s="21">
        <f t="shared" si="43"/>
        <v>472355</v>
      </c>
      <c r="CA27" s="21">
        <f t="shared" si="43"/>
        <v>910792.0792079208</v>
      </c>
      <c r="CB27" s="21">
        <f t="shared" si="43"/>
        <v>44474666.66666667</v>
      </c>
      <c r="CC27" s="21">
        <f t="shared" si="43"/>
        <v>728173.0769230769</v>
      </c>
      <c r="CD27" s="21">
        <f t="shared" si="43"/>
        <v>298523.9852398524</v>
      </c>
      <c r="CE27" s="21">
        <f t="shared" si="43"/>
        <v>21427383.59201774</v>
      </c>
      <c r="CF27" s="21">
        <f t="shared" si="43"/>
        <v>7786666.666666666</v>
      </c>
      <c r="CG27" s="21">
        <f t="shared" si="43"/>
        <v>2046375</v>
      </c>
      <c r="CH27" s="21">
        <f t="shared" si="43"/>
        <v>12422857.142857144</v>
      </c>
      <c r="CI27" s="21">
        <f t="shared" si="43"/>
        <v>402350</v>
      </c>
      <c r="CJ27" s="21">
        <f t="shared" si="43"/>
        <v>12323411.371237457</v>
      </c>
      <c r="CK27" s="21">
        <f t="shared" si="43"/>
        <v>2765023.5294117643</v>
      </c>
      <c r="CL27" s="21">
        <f t="shared" si="43"/>
        <v>1860900</v>
      </c>
      <c r="CM27" s="21">
        <f t="shared" si="43"/>
        <v>1167049.0196078431</v>
      </c>
      <c r="CN27" s="21">
        <f t="shared" si="43"/>
        <v>12960727.272727272</v>
      </c>
      <c r="CO27" s="21">
        <f t="shared" si="43"/>
        <v>22043650.793650795</v>
      </c>
      <c r="CP27" s="21">
        <f t="shared" si="43"/>
        <v>16696551.72413793</v>
      </c>
      <c r="CQ27" s="21">
        <f t="shared" si="43"/>
        <v>5654943.820224719</v>
      </c>
      <c r="CR27" s="21">
        <f t="shared" si="43"/>
        <v>2445833.3333333335</v>
      </c>
      <c r="CS27" s="21">
        <f t="shared" si="43"/>
        <v>400174.28571428574</v>
      </c>
      <c r="CT27" s="21">
        <f t="shared" si="43"/>
        <v>4639568.9655172415</v>
      </c>
      <c r="CU27" s="21">
        <f t="shared" si="43"/>
        <v>75760000</v>
      </c>
      <c r="CV27" s="21">
        <f aca="true" t="shared" si="44" ref="CV27:DV27">IF(CV20=CV15,(1-CV12)*CV9*1000/CV10+CV20*(1-CV12)*$C26+(1-CV12)*$C25,CV21)</f>
        <v>1164133.8582677166</v>
      </c>
      <c r="CW27" s="21">
        <f t="shared" si="44"/>
        <v>1489.8305084745762</v>
      </c>
      <c r="CX27" s="21">
        <f t="shared" si="44"/>
        <v>70987.65432098765</v>
      </c>
      <c r="CY27" s="21">
        <f t="shared" si="44"/>
        <v>39179.01234567901</v>
      </c>
      <c r="CZ27" s="21">
        <f t="shared" si="44"/>
        <v>8161921.428571429</v>
      </c>
      <c r="DA27" s="21">
        <f t="shared" si="44"/>
        <v>3550508.4745762716</v>
      </c>
      <c r="DB27" s="21">
        <f t="shared" si="44"/>
        <v>80425.74257425743</v>
      </c>
      <c r="DC27" s="21">
        <f t="shared" si="44"/>
        <v>5512631.578947369</v>
      </c>
      <c r="DD27" s="21">
        <f t="shared" si="44"/>
        <v>2259892.4731182796</v>
      </c>
      <c r="DE27" s="21">
        <f t="shared" si="44"/>
        <v>1441935.4838709678</v>
      </c>
      <c r="DF27" s="21">
        <f t="shared" si="44"/>
        <v>23902040.816326533</v>
      </c>
      <c r="DG27" s="21">
        <f t="shared" si="44"/>
        <v>33708478.26086956</v>
      </c>
      <c r="DH27" s="21">
        <f t="shared" si="44"/>
        <v>3877848.1012658225</v>
      </c>
      <c r="DI27" s="21">
        <f t="shared" si="44"/>
        <v>9242222.222222222</v>
      </c>
      <c r="DJ27" s="21">
        <f t="shared" si="44"/>
        <v>56914285.71428571</v>
      </c>
      <c r="DK27" s="21">
        <f t="shared" si="44"/>
        <v>37560000</v>
      </c>
      <c r="DL27" s="21">
        <f t="shared" si="44"/>
        <v>19412352.94117647</v>
      </c>
      <c r="DM27" s="21">
        <f t="shared" si="44"/>
        <v>1026734.693877551</v>
      </c>
      <c r="DN27" s="21">
        <f t="shared" si="44"/>
        <v>18295319.14893617</v>
      </c>
      <c r="DO27" s="21">
        <f t="shared" si="44"/>
        <v>29717033.492822967</v>
      </c>
      <c r="DP27" s="21">
        <f t="shared" si="44"/>
        <v>163485294.11764705</v>
      </c>
      <c r="DQ27" s="21">
        <f t="shared" si="44"/>
        <v>375577777.7777778</v>
      </c>
      <c r="DR27" s="21">
        <f t="shared" si="44"/>
        <v>2482790.697674419</v>
      </c>
      <c r="DS27" s="21">
        <f t="shared" si="44"/>
        <v>8974747.474747475</v>
      </c>
      <c r="DT27" s="21">
        <f t="shared" si="44"/>
        <v>3184765.3429602887</v>
      </c>
      <c r="DU27" s="21">
        <f t="shared" si="44"/>
        <v>213371.42857142858</v>
      </c>
      <c r="DV27" s="21">
        <f t="shared" si="44"/>
        <v>4360232.710280374</v>
      </c>
    </row>
    <row r="28" spans="1:126" ht="18.75">
      <c r="A28" s="6"/>
      <c r="B28" s="5" t="s">
        <v>164</v>
      </c>
      <c r="C28" s="21">
        <f t="shared" si="16"/>
        <v>1213582560.3834705</v>
      </c>
      <c r="D28" s="21">
        <f aca="true" t="shared" si="45" ref="D28:AI28">IF(D20=D15,D12*D9*1000/D11+D12*$C26+1/D20*(1-D12)*$C25,D22)</f>
        <v>173941.3680781759</v>
      </c>
      <c r="E28" s="21">
        <f t="shared" si="45"/>
        <v>3635.294117647059</v>
      </c>
      <c r="F28" s="21">
        <f t="shared" si="45"/>
        <v>5099814.814814815</v>
      </c>
      <c r="G28" s="21">
        <f t="shared" si="45"/>
        <v>256566.26506024096</v>
      </c>
      <c r="H28" s="21">
        <f t="shared" si="45"/>
        <v>23556052.63157895</v>
      </c>
      <c r="I28" s="21">
        <f t="shared" si="45"/>
        <v>15735416.666666668</v>
      </c>
      <c r="J28" s="21">
        <f t="shared" si="45"/>
        <v>1536514.5228215766</v>
      </c>
      <c r="K28" s="21">
        <f t="shared" si="45"/>
        <v>52284.17266187051</v>
      </c>
      <c r="L28" s="21">
        <f t="shared" si="45"/>
        <v>308762.88659793814</v>
      </c>
      <c r="M28" s="21">
        <f t="shared" si="45"/>
        <v>3767394.4687045123</v>
      </c>
      <c r="N28" s="21">
        <f t="shared" si="45"/>
        <v>3102.4531024531025</v>
      </c>
      <c r="O28" s="21">
        <f t="shared" si="45"/>
        <v>4522552.083333334</v>
      </c>
      <c r="P28" s="21">
        <f t="shared" si="45"/>
        <v>13632726.648351647</v>
      </c>
      <c r="Q28" s="21">
        <f t="shared" si="45"/>
        <v>25746.688741721853</v>
      </c>
      <c r="R28" s="21">
        <f t="shared" si="45"/>
        <v>804307.6923076921</v>
      </c>
      <c r="S28" s="21">
        <f t="shared" si="45"/>
        <v>108881.08108108107</v>
      </c>
      <c r="T28" s="21">
        <f t="shared" si="45"/>
        <v>39382417.58241758</v>
      </c>
      <c r="U28" s="21">
        <f t="shared" si="45"/>
        <v>1682688.1720430106</v>
      </c>
      <c r="V28" s="21">
        <f t="shared" si="45"/>
        <v>1022321.1240310078</v>
      </c>
      <c r="W28" s="21">
        <f t="shared" si="45"/>
        <v>46289032.258064516</v>
      </c>
      <c r="X28" s="21">
        <f t="shared" si="45"/>
        <v>2802864.5833333335</v>
      </c>
      <c r="Y28" s="21">
        <f t="shared" si="45"/>
        <v>165105359.59688503</v>
      </c>
      <c r="Z28" s="21">
        <f t="shared" si="45"/>
        <v>2156824.817518248</v>
      </c>
      <c r="AA28" s="21">
        <f t="shared" si="45"/>
        <v>737618.2634730539</v>
      </c>
      <c r="AB28" s="21">
        <f t="shared" si="45"/>
        <v>1008441.5584415584</v>
      </c>
      <c r="AC28" s="21">
        <f t="shared" si="45"/>
        <v>1382374.1007194247</v>
      </c>
      <c r="AD28" s="21">
        <f t="shared" si="45"/>
        <v>796805.5555555556</v>
      </c>
      <c r="AE28" s="21">
        <f t="shared" si="45"/>
        <v>5633333.333333334</v>
      </c>
      <c r="AF28" s="21">
        <f t="shared" si="45"/>
        <v>5671041.666666667</v>
      </c>
      <c r="AG28" s="21">
        <f t="shared" si="45"/>
        <v>7929.012345679012</v>
      </c>
      <c r="AH28" s="21">
        <f t="shared" si="45"/>
        <v>895945.9459459459</v>
      </c>
      <c r="AI28" s="21">
        <f t="shared" si="45"/>
        <v>1359854.1666666667</v>
      </c>
      <c r="AJ28" s="21">
        <f aca="true" t="shared" si="46" ref="AJ28:BO28">IF(AJ20=AJ15,AJ12*AJ9*1000/AJ11+AJ12*$C26+1/AJ20*(1-AJ12)*$C25,AJ22)</f>
        <v>8136875</v>
      </c>
      <c r="AK28" s="21">
        <f t="shared" si="46"/>
        <v>1223172.0430107526</v>
      </c>
      <c r="AL28" s="21">
        <f t="shared" si="46"/>
        <v>703065.1340996169</v>
      </c>
      <c r="AM28" s="21">
        <f t="shared" si="46"/>
        <v>301315.7894736842</v>
      </c>
      <c r="AN28" s="21">
        <f t="shared" si="46"/>
        <v>4769457.471264368</v>
      </c>
      <c r="AO28" s="21">
        <f t="shared" si="46"/>
        <v>202272.72727272726</v>
      </c>
      <c r="AP28" s="21">
        <f t="shared" si="46"/>
        <v>5702564.102564102</v>
      </c>
      <c r="AQ28" s="21">
        <f t="shared" si="46"/>
        <v>33230714.285714287</v>
      </c>
      <c r="AR28" s="21">
        <f t="shared" si="46"/>
        <v>244007.49063670414</v>
      </c>
      <c r="AS28" s="21">
        <f t="shared" si="46"/>
        <v>497108.1081081081</v>
      </c>
      <c r="AT28" s="21">
        <f t="shared" si="46"/>
        <v>48163157.89473684</v>
      </c>
      <c r="AU28" s="21">
        <f t="shared" si="46"/>
        <v>3992300</v>
      </c>
      <c r="AV28" s="21">
        <f t="shared" si="46"/>
        <v>10737.345679012345</v>
      </c>
      <c r="AW28" s="21">
        <f t="shared" si="46"/>
        <v>1493907.284768212</v>
      </c>
      <c r="AX28" s="21">
        <f t="shared" si="46"/>
        <v>2830152.671755725</v>
      </c>
      <c r="AY28" s="21">
        <f t="shared" si="46"/>
        <v>236023.6220472441</v>
      </c>
      <c r="AZ28" s="21">
        <f t="shared" si="46"/>
        <v>131784.06593406593</v>
      </c>
      <c r="BA28" s="21">
        <f t="shared" si="46"/>
        <v>1436875</v>
      </c>
      <c r="BB28" s="21">
        <f t="shared" si="46"/>
        <v>3412021.276595745</v>
      </c>
      <c r="BC28" s="21">
        <f t="shared" si="46"/>
        <v>1733828.8288288286</v>
      </c>
      <c r="BD28" s="21">
        <f t="shared" si="46"/>
        <v>156400</v>
      </c>
      <c r="BE28" s="21">
        <f t="shared" si="46"/>
        <v>36970551.102204405</v>
      </c>
      <c r="BF28" s="21">
        <f t="shared" si="46"/>
        <v>5879450.261780105</v>
      </c>
      <c r="BG28" s="21">
        <f t="shared" si="46"/>
        <v>6505166.071428571</v>
      </c>
      <c r="BH28" s="21">
        <f t="shared" si="46"/>
        <v>6961250</v>
      </c>
      <c r="BI28" s="21">
        <f t="shared" si="46"/>
        <v>2468000</v>
      </c>
      <c r="BJ28" s="21">
        <f t="shared" si="46"/>
        <v>39305555.55555555</v>
      </c>
      <c r="BK28" s="21">
        <f t="shared" si="46"/>
        <v>334142.85714285716</v>
      </c>
      <c r="BL28" s="21">
        <f t="shared" si="46"/>
        <v>73250000</v>
      </c>
      <c r="BM28" s="21">
        <f t="shared" si="46"/>
        <v>1986508.1300813009</v>
      </c>
      <c r="BN28" s="21">
        <f t="shared" si="46"/>
        <v>3383232.3232323234</v>
      </c>
      <c r="BO28" s="21">
        <f t="shared" si="46"/>
        <v>4965676.567656766</v>
      </c>
      <c r="BP28" s="21">
        <f aca="true" t="shared" si="47" ref="BP28:CU28">IF(BP20=BP15,BP12*BP9*1000/BP11+BP12*$C26+1/BP20*(1-BP12)*$C25,BP22)</f>
        <v>19958490.566037733</v>
      </c>
      <c r="BQ28" s="21">
        <f t="shared" si="47"/>
        <v>706321.5909090909</v>
      </c>
      <c r="BR28" s="21">
        <f t="shared" si="47"/>
        <v>535878.787878788</v>
      </c>
      <c r="BS28" s="21">
        <f t="shared" si="47"/>
        <v>345992.6470588235</v>
      </c>
      <c r="BT28" s="21">
        <f t="shared" si="47"/>
        <v>1174724.4094488188</v>
      </c>
      <c r="BU28" s="21">
        <f t="shared" si="47"/>
        <v>1260952.380952381</v>
      </c>
      <c r="BV28" s="21">
        <f t="shared" si="47"/>
        <v>331440.67796610174</v>
      </c>
      <c r="BW28" s="21">
        <f t="shared" si="47"/>
        <v>615454.5454545455</v>
      </c>
      <c r="BX28" s="21">
        <f t="shared" si="47"/>
        <v>1238591.3888888888</v>
      </c>
      <c r="BY28" s="21">
        <f t="shared" si="47"/>
        <v>9321700</v>
      </c>
      <c r="BZ28" s="21">
        <f t="shared" si="47"/>
        <v>236177.5</v>
      </c>
      <c r="CA28" s="21">
        <f t="shared" si="47"/>
        <v>455396.0396039604</v>
      </c>
      <c r="CB28" s="21">
        <f t="shared" si="47"/>
        <v>22237333.333333336</v>
      </c>
      <c r="CC28" s="21">
        <f t="shared" si="47"/>
        <v>364086.53846153844</v>
      </c>
      <c r="CD28" s="21">
        <f t="shared" si="47"/>
        <v>149261.9926199262</v>
      </c>
      <c r="CE28" s="21">
        <f t="shared" si="47"/>
        <v>10713691.79600887</v>
      </c>
      <c r="CF28" s="21">
        <f t="shared" si="47"/>
        <v>3893333.333333333</v>
      </c>
      <c r="CG28" s="21">
        <f t="shared" si="47"/>
        <v>1023187.5</v>
      </c>
      <c r="CH28" s="21">
        <f t="shared" si="47"/>
        <v>6211428.571428572</v>
      </c>
      <c r="CI28" s="21">
        <f t="shared" si="47"/>
        <v>201175</v>
      </c>
      <c r="CJ28" s="21">
        <f t="shared" si="47"/>
        <v>6161705.685618728</v>
      </c>
      <c r="CK28" s="21">
        <f t="shared" si="47"/>
        <v>1382511.7647058822</v>
      </c>
      <c r="CL28" s="21">
        <f t="shared" si="47"/>
        <v>930450</v>
      </c>
      <c r="CM28" s="21">
        <f t="shared" si="47"/>
        <v>583524.5098039216</v>
      </c>
      <c r="CN28" s="21">
        <f t="shared" si="47"/>
        <v>6480363.636363636</v>
      </c>
      <c r="CO28" s="21">
        <f t="shared" si="47"/>
        <v>11021825.396825397</v>
      </c>
      <c r="CP28" s="21">
        <f t="shared" si="47"/>
        <v>8348275.862068965</v>
      </c>
      <c r="CQ28" s="21">
        <f t="shared" si="47"/>
        <v>2827471.9101123596</v>
      </c>
      <c r="CR28" s="21">
        <f t="shared" si="47"/>
        <v>1222916.6666666667</v>
      </c>
      <c r="CS28" s="21">
        <f t="shared" si="47"/>
        <v>200087.14285714287</v>
      </c>
      <c r="CT28" s="21">
        <f t="shared" si="47"/>
        <v>2319784.4827586208</v>
      </c>
      <c r="CU28" s="21">
        <f t="shared" si="47"/>
        <v>37880000</v>
      </c>
      <c r="CV28" s="21">
        <f aca="true" t="shared" si="48" ref="CV28:DV28">IF(CV20=CV15,CV12*CV9*1000/CV11+CV12*$C26+1/CV20*(1-CV12)*$C25,CV22)</f>
        <v>582066.9291338583</v>
      </c>
      <c r="CW28" s="21">
        <f t="shared" si="48"/>
        <v>744.9152542372881</v>
      </c>
      <c r="CX28" s="21">
        <f t="shared" si="48"/>
        <v>35493.82716049383</v>
      </c>
      <c r="CY28" s="21">
        <f t="shared" si="48"/>
        <v>19589.506172839505</v>
      </c>
      <c r="CZ28" s="21">
        <f t="shared" si="48"/>
        <v>4080960.7142857146</v>
      </c>
      <c r="DA28" s="21">
        <f t="shared" si="48"/>
        <v>1775254.2372881358</v>
      </c>
      <c r="DB28" s="21">
        <f t="shared" si="48"/>
        <v>40212.87128712871</v>
      </c>
      <c r="DC28" s="21">
        <f t="shared" si="48"/>
        <v>2756315.7894736845</v>
      </c>
      <c r="DD28" s="21">
        <f t="shared" si="48"/>
        <v>1129946.2365591398</v>
      </c>
      <c r="DE28" s="21">
        <f t="shared" si="48"/>
        <v>720967.7419354839</v>
      </c>
      <c r="DF28" s="21">
        <f t="shared" si="48"/>
        <v>11951020.408163266</v>
      </c>
      <c r="DG28" s="21">
        <f t="shared" si="48"/>
        <v>16854239.13043478</v>
      </c>
      <c r="DH28" s="21">
        <f t="shared" si="48"/>
        <v>1938924.0506329113</v>
      </c>
      <c r="DI28" s="21">
        <f t="shared" si="48"/>
        <v>4621111.111111111</v>
      </c>
      <c r="DJ28" s="21">
        <f t="shared" si="48"/>
        <v>28457142.857142854</v>
      </c>
      <c r="DK28" s="21">
        <f t="shared" si="48"/>
        <v>18780000</v>
      </c>
      <c r="DL28" s="21">
        <f t="shared" si="48"/>
        <v>9706176.470588235</v>
      </c>
      <c r="DM28" s="21">
        <f t="shared" si="48"/>
        <v>513367.3469387755</v>
      </c>
      <c r="DN28" s="21">
        <f t="shared" si="48"/>
        <v>9147659.574468086</v>
      </c>
      <c r="DO28" s="21">
        <f t="shared" si="48"/>
        <v>14858516.746411484</v>
      </c>
      <c r="DP28" s="21">
        <f t="shared" si="48"/>
        <v>81742647.05882353</v>
      </c>
      <c r="DQ28" s="21">
        <f t="shared" si="48"/>
        <v>187788888.8888889</v>
      </c>
      <c r="DR28" s="21">
        <f t="shared" si="48"/>
        <v>1241395.3488372094</v>
      </c>
      <c r="DS28" s="21">
        <f t="shared" si="48"/>
        <v>4487373.737373738</v>
      </c>
      <c r="DT28" s="21">
        <f t="shared" si="48"/>
        <v>1592382.6714801444</v>
      </c>
      <c r="DU28" s="21">
        <f t="shared" si="48"/>
        <v>106685.71428571429</v>
      </c>
      <c r="DV28" s="21">
        <f t="shared" si="48"/>
        <v>2180116.355140187</v>
      </c>
    </row>
    <row r="29" spans="1:126" ht="15.75">
      <c r="A29" s="6"/>
      <c r="B29" s="5" t="s">
        <v>13</v>
      </c>
      <c r="C29" s="21">
        <f t="shared" si="16"/>
        <v>3217230.7692307686</v>
      </c>
      <c r="D29" s="21">
        <f aca="true" t="shared" si="49" ref="D29:AI29">IF(AND(D20=D15,-$C25+D27&gt;0,-$C25+D27&lt;D9*1000/D10),-$C25+D27,IF(D20=D15,D9*1000/D10,D23))</f>
        <v>0</v>
      </c>
      <c r="E29" s="21">
        <f t="shared" si="49"/>
        <v>0</v>
      </c>
      <c r="F29" s="21">
        <f t="shared" si="49"/>
        <v>0</v>
      </c>
      <c r="G29" s="21">
        <f t="shared" si="49"/>
        <v>0</v>
      </c>
      <c r="H29" s="21">
        <f t="shared" si="49"/>
        <v>0</v>
      </c>
      <c r="I29" s="21">
        <f t="shared" si="49"/>
        <v>0</v>
      </c>
      <c r="J29" s="21">
        <f t="shared" si="49"/>
        <v>0</v>
      </c>
      <c r="K29" s="21">
        <f t="shared" si="49"/>
        <v>0</v>
      </c>
      <c r="L29" s="21">
        <f t="shared" si="49"/>
        <v>0</v>
      </c>
      <c r="M29" s="21">
        <f t="shared" si="49"/>
        <v>0</v>
      </c>
      <c r="N29" s="21">
        <f t="shared" si="49"/>
        <v>0</v>
      </c>
      <c r="O29" s="21">
        <f t="shared" si="49"/>
        <v>0</v>
      </c>
      <c r="P29" s="21">
        <f t="shared" si="49"/>
        <v>0</v>
      </c>
      <c r="Q29" s="21">
        <f t="shared" si="49"/>
        <v>0</v>
      </c>
      <c r="R29" s="21">
        <f t="shared" si="49"/>
        <v>3217230.7692307686</v>
      </c>
      <c r="S29" s="21">
        <f t="shared" si="49"/>
        <v>0</v>
      </c>
      <c r="T29" s="21">
        <f t="shared" si="49"/>
        <v>0</v>
      </c>
      <c r="U29" s="21">
        <f t="shared" si="49"/>
        <v>0</v>
      </c>
      <c r="V29" s="21">
        <f t="shared" si="49"/>
        <v>0</v>
      </c>
      <c r="W29" s="21">
        <f t="shared" si="49"/>
        <v>0</v>
      </c>
      <c r="X29" s="21">
        <f t="shared" si="49"/>
        <v>0</v>
      </c>
      <c r="Y29" s="21">
        <f t="shared" si="49"/>
        <v>0</v>
      </c>
      <c r="Z29" s="21">
        <f t="shared" si="49"/>
        <v>0</v>
      </c>
      <c r="AA29" s="21">
        <f t="shared" si="49"/>
        <v>0</v>
      </c>
      <c r="AB29" s="21">
        <f t="shared" si="49"/>
        <v>0</v>
      </c>
      <c r="AC29" s="21">
        <f t="shared" si="49"/>
        <v>0</v>
      </c>
      <c r="AD29" s="21">
        <f t="shared" si="49"/>
        <v>0</v>
      </c>
      <c r="AE29" s="21">
        <f t="shared" si="49"/>
        <v>0</v>
      </c>
      <c r="AF29" s="21">
        <f t="shared" si="49"/>
        <v>0</v>
      </c>
      <c r="AG29" s="21">
        <f t="shared" si="49"/>
        <v>0</v>
      </c>
      <c r="AH29" s="21">
        <f t="shared" si="49"/>
        <v>0</v>
      </c>
      <c r="AI29" s="21">
        <f t="shared" si="49"/>
        <v>0</v>
      </c>
      <c r="AJ29" s="21">
        <f aca="true" t="shared" si="50" ref="AJ29:BO29">IF(AND(AJ20=AJ15,-$C25+AJ27&gt;0,-$C25+AJ27&lt;AJ9*1000/AJ10),-$C25+AJ27,IF(AJ20=AJ15,AJ9*1000/AJ10,AJ23))</f>
        <v>0</v>
      </c>
      <c r="AK29" s="21">
        <f t="shared" si="50"/>
        <v>0</v>
      </c>
      <c r="AL29" s="21">
        <f t="shared" si="50"/>
        <v>0</v>
      </c>
      <c r="AM29" s="21">
        <f t="shared" si="50"/>
        <v>0</v>
      </c>
      <c r="AN29" s="21">
        <f t="shared" si="50"/>
        <v>0</v>
      </c>
      <c r="AO29" s="21">
        <f t="shared" si="50"/>
        <v>0</v>
      </c>
      <c r="AP29" s="21">
        <f t="shared" si="50"/>
        <v>0</v>
      </c>
      <c r="AQ29" s="21">
        <f t="shared" si="50"/>
        <v>0</v>
      </c>
      <c r="AR29" s="21">
        <f t="shared" si="50"/>
        <v>0</v>
      </c>
      <c r="AS29" s="21">
        <f t="shared" si="50"/>
        <v>0</v>
      </c>
      <c r="AT29" s="21">
        <f t="shared" si="50"/>
        <v>0</v>
      </c>
      <c r="AU29" s="21">
        <f t="shared" si="50"/>
        <v>0</v>
      </c>
      <c r="AV29" s="21">
        <f t="shared" si="50"/>
        <v>0</v>
      </c>
      <c r="AW29" s="21">
        <f t="shared" si="50"/>
        <v>0</v>
      </c>
      <c r="AX29" s="21">
        <f t="shared" si="50"/>
        <v>0</v>
      </c>
      <c r="AY29" s="21">
        <f t="shared" si="50"/>
        <v>0</v>
      </c>
      <c r="AZ29" s="21">
        <f t="shared" si="50"/>
        <v>0</v>
      </c>
      <c r="BA29" s="21">
        <f t="shared" si="50"/>
        <v>0</v>
      </c>
      <c r="BB29" s="21">
        <f t="shared" si="50"/>
        <v>0</v>
      </c>
      <c r="BC29" s="21">
        <f t="shared" si="50"/>
        <v>0</v>
      </c>
      <c r="BD29" s="21">
        <f t="shared" si="50"/>
        <v>0</v>
      </c>
      <c r="BE29" s="21">
        <f t="shared" si="50"/>
        <v>0</v>
      </c>
      <c r="BF29" s="21">
        <f t="shared" si="50"/>
        <v>0</v>
      </c>
      <c r="BG29" s="21">
        <f t="shared" si="50"/>
        <v>0</v>
      </c>
      <c r="BH29" s="21">
        <f t="shared" si="50"/>
        <v>0</v>
      </c>
      <c r="BI29" s="21">
        <f t="shared" si="50"/>
        <v>0</v>
      </c>
      <c r="BJ29" s="21">
        <f t="shared" si="50"/>
        <v>0</v>
      </c>
      <c r="BK29" s="21">
        <f t="shared" si="50"/>
        <v>0</v>
      </c>
      <c r="BL29" s="21">
        <f t="shared" si="50"/>
        <v>0</v>
      </c>
      <c r="BM29" s="21">
        <f t="shared" si="50"/>
        <v>0</v>
      </c>
      <c r="BN29" s="21">
        <f t="shared" si="50"/>
        <v>0</v>
      </c>
      <c r="BO29" s="21">
        <f t="shared" si="50"/>
        <v>0</v>
      </c>
      <c r="BP29" s="21">
        <f aca="true" t="shared" si="51" ref="BP29:CU29">IF(AND(BP20=BP15,-$C25+BP27&gt;0,-$C25+BP27&lt;BP9*1000/BP10),-$C25+BP27,IF(BP20=BP15,BP9*1000/BP10,BP23))</f>
        <v>0</v>
      </c>
      <c r="BQ29" s="21">
        <f t="shared" si="51"/>
        <v>0</v>
      </c>
      <c r="BR29" s="21">
        <f t="shared" si="51"/>
        <v>0</v>
      </c>
      <c r="BS29" s="21">
        <f t="shared" si="51"/>
        <v>0</v>
      </c>
      <c r="BT29" s="21">
        <f t="shared" si="51"/>
        <v>0</v>
      </c>
      <c r="BU29" s="21">
        <f t="shared" si="51"/>
        <v>0</v>
      </c>
      <c r="BV29" s="21">
        <f t="shared" si="51"/>
        <v>0</v>
      </c>
      <c r="BW29" s="21">
        <f t="shared" si="51"/>
        <v>0</v>
      </c>
      <c r="BX29" s="21">
        <f t="shared" si="51"/>
        <v>0</v>
      </c>
      <c r="BY29" s="21">
        <f t="shared" si="51"/>
        <v>0</v>
      </c>
      <c r="BZ29" s="21">
        <f t="shared" si="51"/>
        <v>0</v>
      </c>
      <c r="CA29" s="21">
        <f t="shared" si="51"/>
        <v>0</v>
      </c>
      <c r="CB29" s="21">
        <f t="shared" si="51"/>
        <v>0</v>
      </c>
      <c r="CC29" s="21">
        <f t="shared" si="51"/>
        <v>0</v>
      </c>
      <c r="CD29" s="21">
        <f t="shared" si="51"/>
        <v>0</v>
      </c>
      <c r="CE29" s="21">
        <f t="shared" si="51"/>
        <v>0</v>
      </c>
      <c r="CF29" s="21">
        <f t="shared" si="51"/>
        <v>0</v>
      </c>
      <c r="CG29" s="21">
        <f t="shared" si="51"/>
        <v>0</v>
      </c>
      <c r="CH29" s="21">
        <f t="shared" si="51"/>
        <v>0</v>
      </c>
      <c r="CI29" s="21">
        <f t="shared" si="51"/>
        <v>0</v>
      </c>
      <c r="CJ29" s="21">
        <f t="shared" si="51"/>
        <v>0</v>
      </c>
      <c r="CK29" s="21">
        <f t="shared" si="51"/>
        <v>0</v>
      </c>
      <c r="CL29" s="21">
        <f t="shared" si="51"/>
        <v>0</v>
      </c>
      <c r="CM29" s="21">
        <f t="shared" si="51"/>
        <v>0</v>
      </c>
      <c r="CN29" s="21">
        <f t="shared" si="51"/>
        <v>0</v>
      </c>
      <c r="CO29" s="21">
        <f t="shared" si="51"/>
        <v>0</v>
      </c>
      <c r="CP29" s="21">
        <f t="shared" si="51"/>
        <v>0</v>
      </c>
      <c r="CQ29" s="21">
        <f t="shared" si="51"/>
        <v>0</v>
      </c>
      <c r="CR29" s="21">
        <f t="shared" si="51"/>
        <v>0</v>
      </c>
      <c r="CS29" s="21">
        <f t="shared" si="51"/>
        <v>0</v>
      </c>
      <c r="CT29" s="21">
        <f t="shared" si="51"/>
        <v>0</v>
      </c>
      <c r="CU29" s="21">
        <f t="shared" si="51"/>
        <v>0</v>
      </c>
      <c r="CV29" s="21">
        <f aca="true" t="shared" si="52" ref="CV29:DV29">IF(AND(CV20=CV15,-$C25+CV27&gt;0,-$C25+CV27&lt;CV9*1000/CV10),-$C25+CV27,IF(CV20=CV15,CV9*1000/CV10,CV23))</f>
        <v>0</v>
      </c>
      <c r="CW29" s="21">
        <f t="shared" si="52"/>
        <v>0</v>
      </c>
      <c r="CX29" s="21">
        <f t="shared" si="52"/>
        <v>0</v>
      </c>
      <c r="CY29" s="21">
        <f t="shared" si="52"/>
        <v>0</v>
      </c>
      <c r="CZ29" s="21">
        <f t="shared" si="52"/>
        <v>0</v>
      </c>
      <c r="DA29" s="21">
        <f t="shared" si="52"/>
        <v>0</v>
      </c>
      <c r="DB29" s="21">
        <f t="shared" si="52"/>
        <v>0</v>
      </c>
      <c r="DC29" s="21">
        <f t="shared" si="52"/>
        <v>0</v>
      </c>
      <c r="DD29" s="21">
        <f t="shared" si="52"/>
        <v>0</v>
      </c>
      <c r="DE29" s="21">
        <f t="shared" si="52"/>
        <v>0</v>
      </c>
      <c r="DF29" s="21">
        <f t="shared" si="52"/>
        <v>0</v>
      </c>
      <c r="DG29" s="21">
        <f t="shared" si="52"/>
        <v>0</v>
      </c>
      <c r="DH29" s="21">
        <f t="shared" si="52"/>
        <v>0</v>
      </c>
      <c r="DI29" s="21">
        <f t="shared" si="52"/>
        <v>0</v>
      </c>
      <c r="DJ29" s="21">
        <f t="shared" si="52"/>
        <v>0</v>
      </c>
      <c r="DK29" s="21">
        <f t="shared" si="52"/>
        <v>0</v>
      </c>
      <c r="DL29" s="21">
        <f t="shared" si="52"/>
        <v>0</v>
      </c>
      <c r="DM29" s="21">
        <f t="shared" si="52"/>
        <v>0</v>
      </c>
      <c r="DN29" s="21">
        <f t="shared" si="52"/>
        <v>0</v>
      </c>
      <c r="DO29" s="21">
        <f t="shared" si="52"/>
        <v>0</v>
      </c>
      <c r="DP29" s="21">
        <f t="shared" si="52"/>
        <v>0</v>
      </c>
      <c r="DQ29" s="21">
        <f t="shared" si="52"/>
        <v>0</v>
      </c>
      <c r="DR29" s="21">
        <f t="shared" si="52"/>
        <v>0</v>
      </c>
      <c r="DS29" s="21">
        <f t="shared" si="52"/>
        <v>0</v>
      </c>
      <c r="DT29" s="21">
        <f t="shared" si="52"/>
        <v>0</v>
      </c>
      <c r="DU29" s="21">
        <f t="shared" si="52"/>
        <v>0</v>
      </c>
      <c r="DV29" s="21">
        <f t="shared" si="52"/>
        <v>0</v>
      </c>
    </row>
    <row r="30" spans="1:126" ht="15.75">
      <c r="A30" s="6"/>
      <c r="B30" s="5" t="s">
        <v>15</v>
      </c>
      <c r="C30" s="21">
        <f t="shared" si="16"/>
        <v>2425556505.3823256</v>
      </c>
      <c r="D30" s="21">
        <f aca="true" t="shared" si="53" ref="D30:AI30">IF(AND(D20=D15,-$C26+D28&gt;0,-$C26+D28&lt;D9*1000/D11),-$C26+D28,D24)</f>
        <v>347882.7361563518</v>
      </c>
      <c r="E30" s="21">
        <f t="shared" si="53"/>
        <v>7270.588235294118</v>
      </c>
      <c r="F30" s="21">
        <f t="shared" si="53"/>
        <v>10199629.62962963</v>
      </c>
      <c r="G30" s="21">
        <f t="shared" si="53"/>
        <v>513132.5301204819</v>
      </c>
      <c r="H30" s="21">
        <f t="shared" si="53"/>
        <v>47112105.2631579</v>
      </c>
      <c r="I30" s="21">
        <f t="shared" si="53"/>
        <v>31470833.333333336</v>
      </c>
      <c r="J30" s="21">
        <f t="shared" si="53"/>
        <v>3073029.045643153</v>
      </c>
      <c r="K30" s="21">
        <f t="shared" si="53"/>
        <v>104568.34532374101</v>
      </c>
      <c r="L30" s="21">
        <f t="shared" si="53"/>
        <v>617525.7731958763</v>
      </c>
      <c r="M30" s="21">
        <f t="shared" si="53"/>
        <v>7534788.937409025</v>
      </c>
      <c r="N30" s="21">
        <f t="shared" si="53"/>
        <v>6204.906204906205</v>
      </c>
      <c r="O30" s="21">
        <f t="shared" si="53"/>
        <v>9045104.166666668</v>
      </c>
      <c r="P30" s="21">
        <f t="shared" si="53"/>
        <v>27265453.296703294</v>
      </c>
      <c r="Q30" s="21">
        <f t="shared" si="53"/>
        <v>51493.377483443706</v>
      </c>
      <c r="R30" s="21">
        <f t="shared" si="53"/>
        <v>0</v>
      </c>
      <c r="S30" s="21">
        <f t="shared" si="53"/>
        <v>217762.16216216213</v>
      </c>
      <c r="T30" s="21">
        <f t="shared" si="53"/>
        <v>78764835.16483516</v>
      </c>
      <c r="U30" s="21">
        <f t="shared" si="53"/>
        <v>3365376.344086021</v>
      </c>
      <c r="V30" s="21">
        <f t="shared" si="53"/>
        <v>2044642.2480620155</v>
      </c>
      <c r="W30" s="21">
        <f t="shared" si="53"/>
        <v>92578064.51612903</v>
      </c>
      <c r="X30" s="21">
        <f t="shared" si="53"/>
        <v>5605729.166666667</v>
      </c>
      <c r="Y30" s="21">
        <f t="shared" si="53"/>
        <v>330210719.19377005</v>
      </c>
      <c r="Z30" s="21">
        <f t="shared" si="53"/>
        <v>4313649.635036496</v>
      </c>
      <c r="AA30" s="21">
        <f t="shared" si="53"/>
        <v>1475236.5269461079</v>
      </c>
      <c r="AB30" s="21">
        <f t="shared" si="53"/>
        <v>2016883.1168831168</v>
      </c>
      <c r="AC30" s="21">
        <f t="shared" si="53"/>
        <v>2764748.2014388493</v>
      </c>
      <c r="AD30" s="21">
        <f t="shared" si="53"/>
        <v>1593611.1111111112</v>
      </c>
      <c r="AE30" s="21">
        <f t="shared" si="53"/>
        <v>11266666.666666668</v>
      </c>
      <c r="AF30" s="21">
        <f t="shared" si="53"/>
        <v>11342083.333333334</v>
      </c>
      <c r="AG30" s="21">
        <f t="shared" si="53"/>
        <v>15858.024691358023</v>
      </c>
      <c r="AH30" s="21">
        <f t="shared" si="53"/>
        <v>1791891.8918918918</v>
      </c>
      <c r="AI30" s="21">
        <f t="shared" si="53"/>
        <v>2719708.3333333335</v>
      </c>
      <c r="AJ30" s="21">
        <f aca="true" t="shared" si="54" ref="AJ30:BO30">IF(AND(AJ20=AJ15,-$C26+AJ28&gt;0,-$C26+AJ28&lt;AJ9*1000/AJ11),-$C26+AJ28,AJ24)</f>
        <v>16273750</v>
      </c>
      <c r="AK30" s="21">
        <f t="shared" si="54"/>
        <v>2446344.0860215053</v>
      </c>
      <c r="AL30" s="21">
        <f t="shared" si="54"/>
        <v>1406130.2681992338</v>
      </c>
      <c r="AM30" s="21">
        <f t="shared" si="54"/>
        <v>602631.5789473684</v>
      </c>
      <c r="AN30" s="21">
        <f t="shared" si="54"/>
        <v>9538914.942528736</v>
      </c>
      <c r="AO30" s="21">
        <f t="shared" si="54"/>
        <v>404545.45454545453</v>
      </c>
      <c r="AP30" s="21">
        <f t="shared" si="54"/>
        <v>11405128.205128204</v>
      </c>
      <c r="AQ30" s="21">
        <f t="shared" si="54"/>
        <v>66461428.571428575</v>
      </c>
      <c r="AR30" s="21">
        <f t="shared" si="54"/>
        <v>488014.9812734083</v>
      </c>
      <c r="AS30" s="21">
        <f t="shared" si="54"/>
        <v>994216.2162162162</v>
      </c>
      <c r="AT30" s="21">
        <f t="shared" si="54"/>
        <v>96326315.78947368</v>
      </c>
      <c r="AU30" s="21">
        <f t="shared" si="54"/>
        <v>7984600</v>
      </c>
      <c r="AV30" s="21">
        <f t="shared" si="54"/>
        <v>21474.69135802469</v>
      </c>
      <c r="AW30" s="21">
        <f t="shared" si="54"/>
        <v>2987814.569536424</v>
      </c>
      <c r="AX30" s="21">
        <f t="shared" si="54"/>
        <v>5660305.34351145</v>
      </c>
      <c r="AY30" s="21">
        <f t="shared" si="54"/>
        <v>472047.2440944882</v>
      </c>
      <c r="AZ30" s="21">
        <f t="shared" si="54"/>
        <v>263568.13186813187</v>
      </c>
      <c r="BA30" s="21">
        <f t="shared" si="54"/>
        <v>2873750</v>
      </c>
      <c r="BB30" s="21">
        <f t="shared" si="54"/>
        <v>6824042.55319149</v>
      </c>
      <c r="BC30" s="21">
        <f t="shared" si="54"/>
        <v>3467657.6576576573</v>
      </c>
      <c r="BD30" s="21">
        <f t="shared" si="54"/>
        <v>312800</v>
      </c>
      <c r="BE30" s="21">
        <f t="shared" si="54"/>
        <v>73941102.20440881</v>
      </c>
      <c r="BF30" s="21">
        <f t="shared" si="54"/>
        <v>11758900.52356021</v>
      </c>
      <c r="BG30" s="21">
        <f t="shared" si="54"/>
        <v>13010332.142857142</v>
      </c>
      <c r="BH30" s="21">
        <f t="shared" si="54"/>
        <v>13922500</v>
      </c>
      <c r="BI30" s="21">
        <f t="shared" si="54"/>
        <v>4936000</v>
      </c>
      <c r="BJ30" s="21">
        <f t="shared" si="54"/>
        <v>78611111.1111111</v>
      </c>
      <c r="BK30" s="21">
        <f t="shared" si="54"/>
        <v>668285.7142857143</v>
      </c>
      <c r="BL30" s="21">
        <f t="shared" si="54"/>
        <v>146500000</v>
      </c>
      <c r="BM30" s="21">
        <f t="shared" si="54"/>
        <v>3973016.2601626017</v>
      </c>
      <c r="BN30" s="21">
        <f t="shared" si="54"/>
        <v>6766464.646464647</v>
      </c>
      <c r="BO30" s="21">
        <f t="shared" si="54"/>
        <v>9931353.135313531</v>
      </c>
      <c r="BP30" s="21">
        <f aca="true" t="shared" si="55" ref="BP30:CU30">IF(AND(BP20=BP15,-$C26+BP28&gt;0,-$C26+BP28&lt;BP9*1000/BP11),-$C26+BP28,BP24)</f>
        <v>39916981.132075466</v>
      </c>
      <c r="BQ30" s="21">
        <f t="shared" si="55"/>
        <v>1412643.1818181819</v>
      </c>
      <c r="BR30" s="21">
        <f t="shared" si="55"/>
        <v>1071757.575757576</v>
      </c>
      <c r="BS30" s="21">
        <f t="shared" si="55"/>
        <v>691985.294117647</v>
      </c>
      <c r="BT30" s="21">
        <f t="shared" si="55"/>
        <v>2349448.8188976375</v>
      </c>
      <c r="BU30" s="21">
        <f t="shared" si="55"/>
        <v>2521904.761904762</v>
      </c>
      <c r="BV30" s="21">
        <f t="shared" si="55"/>
        <v>662881.3559322035</v>
      </c>
      <c r="BW30" s="21">
        <f t="shared" si="55"/>
        <v>1230909.090909091</v>
      </c>
      <c r="BX30" s="21">
        <f t="shared" si="55"/>
        <v>2477182.7777777775</v>
      </c>
      <c r="BY30" s="21">
        <f t="shared" si="55"/>
        <v>18643400</v>
      </c>
      <c r="BZ30" s="21">
        <f t="shared" si="55"/>
        <v>472355</v>
      </c>
      <c r="CA30" s="21">
        <f t="shared" si="55"/>
        <v>910792.0792079208</v>
      </c>
      <c r="CB30" s="21">
        <f t="shared" si="55"/>
        <v>44474666.66666667</v>
      </c>
      <c r="CC30" s="21">
        <f t="shared" si="55"/>
        <v>728173.0769230769</v>
      </c>
      <c r="CD30" s="21">
        <f t="shared" si="55"/>
        <v>298523.9852398524</v>
      </c>
      <c r="CE30" s="21">
        <f t="shared" si="55"/>
        <v>21427383.59201774</v>
      </c>
      <c r="CF30" s="21">
        <f t="shared" si="55"/>
        <v>7786666.666666666</v>
      </c>
      <c r="CG30" s="21">
        <f t="shared" si="55"/>
        <v>2046375</v>
      </c>
      <c r="CH30" s="21">
        <f t="shared" si="55"/>
        <v>12422857.142857144</v>
      </c>
      <c r="CI30" s="21">
        <f t="shared" si="55"/>
        <v>402350</v>
      </c>
      <c r="CJ30" s="21">
        <f t="shared" si="55"/>
        <v>12323411.371237457</v>
      </c>
      <c r="CK30" s="21">
        <f t="shared" si="55"/>
        <v>2765023.5294117643</v>
      </c>
      <c r="CL30" s="21">
        <f t="shared" si="55"/>
        <v>1860900</v>
      </c>
      <c r="CM30" s="21">
        <f t="shared" si="55"/>
        <v>1167049.0196078431</v>
      </c>
      <c r="CN30" s="21">
        <f t="shared" si="55"/>
        <v>12960727.272727272</v>
      </c>
      <c r="CO30" s="21">
        <f t="shared" si="55"/>
        <v>22043650.793650795</v>
      </c>
      <c r="CP30" s="21">
        <f t="shared" si="55"/>
        <v>16696551.72413793</v>
      </c>
      <c r="CQ30" s="21">
        <f t="shared" si="55"/>
        <v>5654943.820224719</v>
      </c>
      <c r="CR30" s="21">
        <f t="shared" si="55"/>
        <v>2445833.3333333335</v>
      </c>
      <c r="CS30" s="21">
        <f t="shared" si="55"/>
        <v>400174.28571428574</v>
      </c>
      <c r="CT30" s="21">
        <f t="shared" si="55"/>
        <v>4639568.9655172415</v>
      </c>
      <c r="CU30" s="21">
        <f t="shared" si="55"/>
        <v>75760000</v>
      </c>
      <c r="CV30" s="21">
        <f aca="true" t="shared" si="56" ref="CV30:DV30">IF(AND(CV20=CV15,-$C26+CV28&gt;0,-$C26+CV28&lt;CV9*1000/CV11),-$C26+CV28,CV24)</f>
        <v>1164133.8582677166</v>
      </c>
      <c r="CW30" s="21">
        <f t="shared" si="56"/>
        <v>1489.8305084745762</v>
      </c>
      <c r="CX30" s="21">
        <f t="shared" si="56"/>
        <v>70987.65432098765</v>
      </c>
      <c r="CY30" s="21">
        <f t="shared" si="56"/>
        <v>39179.01234567901</v>
      </c>
      <c r="CZ30" s="21">
        <f t="shared" si="56"/>
        <v>8161921.428571429</v>
      </c>
      <c r="DA30" s="21">
        <f t="shared" si="56"/>
        <v>3550508.4745762716</v>
      </c>
      <c r="DB30" s="21">
        <f t="shared" si="56"/>
        <v>80425.74257425743</v>
      </c>
      <c r="DC30" s="21">
        <f t="shared" si="56"/>
        <v>5512631.578947369</v>
      </c>
      <c r="DD30" s="21">
        <f t="shared" si="56"/>
        <v>2259892.4731182796</v>
      </c>
      <c r="DE30" s="21">
        <f t="shared" si="56"/>
        <v>1441935.4838709678</v>
      </c>
      <c r="DF30" s="21">
        <f t="shared" si="56"/>
        <v>23902040.816326533</v>
      </c>
      <c r="DG30" s="21">
        <f t="shared" si="56"/>
        <v>33708478.26086956</v>
      </c>
      <c r="DH30" s="21">
        <f t="shared" si="56"/>
        <v>3877848.1012658225</v>
      </c>
      <c r="DI30" s="21">
        <f t="shared" si="56"/>
        <v>9242222.222222222</v>
      </c>
      <c r="DJ30" s="21">
        <f t="shared" si="56"/>
        <v>56914285.71428571</v>
      </c>
      <c r="DK30" s="21">
        <f t="shared" si="56"/>
        <v>37560000</v>
      </c>
      <c r="DL30" s="21">
        <f t="shared" si="56"/>
        <v>19412352.94117647</v>
      </c>
      <c r="DM30" s="21">
        <f t="shared" si="56"/>
        <v>1026734.693877551</v>
      </c>
      <c r="DN30" s="21">
        <f t="shared" si="56"/>
        <v>18295319.14893617</v>
      </c>
      <c r="DO30" s="21">
        <f t="shared" si="56"/>
        <v>29717033.492822967</v>
      </c>
      <c r="DP30" s="21">
        <f t="shared" si="56"/>
        <v>163485294.11764705</v>
      </c>
      <c r="DQ30" s="21">
        <f t="shared" si="56"/>
        <v>375577777.7777778</v>
      </c>
      <c r="DR30" s="21">
        <f t="shared" si="56"/>
        <v>2482790.697674419</v>
      </c>
      <c r="DS30" s="21">
        <f t="shared" si="56"/>
        <v>8974747.474747475</v>
      </c>
      <c r="DT30" s="21">
        <f t="shared" si="56"/>
        <v>3184765.3429602887</v>
      </c>
      <c r="DU30" s="21">
        <f t="shared" si="56"/>
        <v>213371.42857142858</v>
      </c>
      <c r="DV30" s="21">
        <f t="shared" si="56"/>
        <v>4360232.710280374</v>
      </c>
    </row>
    <row r="31" spans="1:126" ht="18.75">
      <c r="A31" s="6"/>
      <c r="B31" s="5" t="s">
        <v>165</v>
      </c>
      <c r="C31" s="21">
        <f t="shared" si="16"/>
        <v>-2423947889.99771</v>
      </c>
      <c r="D31" s="21">
        <f aca="true" t="shared" si="57" ref="D31:AI31">D29-D27</f>
        <v>-347882.7361563518</v>
      </c>
      <c r="E31" s="21">
        <f t="shared" si="57"/>
        <v>-7270.588235294118</v>
      </c>
      <c r="F31" s="21">
        <f t="shared" si="57"/>
        <v>-10199629.62962963</v>
      </c>
      <c r="G31" s="21">
        <f t="shared" si="57"/>
        <v>-513132.5301204819</v>
      </c>
      <c r="H31" s="21">
        <f t="shared" si="57"/>
        <v>-47112105.2631579</v>
      </c>
      <c r="I31" s="21">
        <f t="shared" si="57"/>
        <v>-31470833.333333336</v>
      </c>
      <c r="J31" s="21">
        <f t="shared" si="57"/>
        <v>-3073029.045643153</v>
      </c>
      <c r="K31" s="21">
        <f t="shared" si="57"/>
        <v>-104568.34532374101</v>
      </c>
      <c r="L31" s="21">
        <f t="shared" si="57"/>
        <v>-617525.7731958763</v>
      </c>
      <c r="M31" s="21">
        <f t="shared" si="57"/>
        <v>-7534788.937409025</v>
      </c>
      <c r="N31" s="21">
        <f t="shared" si="57"/>
        <v>-6204.906204906205</v>
      </c>
      <c r="O31" s="21">
        <f t="shared" si="57"/>
        <v>-9045104.166666668</v>
      </c>
      <c r="P31" s="21">
        <f t="shared" si="57"/>
        <v>-27265453.296703294</v>
      </c>
      <c r="Q31" s="21">
        <f t="shared" si="57"/>
        <v>-51493.377483443706</v>
      </c>
      <c r="R31" s="21">
        <f t="shared" si="57"/>
        <v>1608615.3846153843</v>
      </c>
      <c r="S31" s="21">
        <f t="shared" si="57"/>
        <v>-217762.16216216213</v>
      </c>
      <c r="T31" s="21">
        <f t="shared" si="57"/>
        <v>-78764835.16483516</v>
      </c>
      <c r="U31" s="21">
        <f t="shared" si="57"/>
        <v>-3365376.344086021</v>
      </c>
      <c r="V31" s="21">
        <f t="shared" si="57"/>
        <v>-2044642.2480620155</v>
      </c>
      <c r="W31" s="21">
        <f t="shared" si="57"/>
        <v>-92578064.51612903</v>
      </c>
      <c r="X31" s="21">
        <f t="shared" si="57"/>
        <v>-5605729.166666667</v>
      </c>
      <c r="Y31" s="21">
        <f t="shared" si="57"/>
        <v>-330210719.19377005</v>
      </c>
      <c r="Z31" s="21">
        <f t="shared" si="57"/>
        <v>-4313649.635036496</v>
      </c>
      <c r="AA31" s="21">
        <f t="shared" si="57"/>
        <v>-1475236.5269461079</v>
      </c>
      <c r="AB31" s="21">
        <f t="shared" si="57"/>
        <v>-2016883.1168831168</v>
      </c>
      <c r="AC31" s="21">
        <f t="shared" si="57"/>
        <v>-2764748.2014388493</v>
      </c>
      <c r="AD31" s="21">
        <f t="shared" si="57"/>
        <v>-1593611.1111111112</v>
      </c>
      <c r="AE31" s="21">
        <f t="shared" si="57"/>
        <v>-11266666.666666668</v>
      </c>
      <c r="AF31" s="21">
        <f t="shared" si="57"/>
        <v>-11342083.333333334</v>
      </c>
      <c r="AG31" s="21">
        <f t="shared" si="57"/>
        <v>-15858.024691358023</v>
      </c>
      <c r="AH31" s="21">
        <f t="shared" si="57"/>
        <v>-1791891.8918918918</v>
      </c>
      <c r="AI31" s="21">
        <f t="shared" si="57"/>
        <v>-2719708.3333333335</v>
      </c>
      <c r="AJ31" s="21">
        <f aca="true" t="shared" si="58" ref="AJ31:BO31">AJ29-AJ27</f>
        <v>-16273750</v>
      </c>
      <c r="AK31" s="21">
        <f t="shared" si="58"/>
        <v>-2446344.0860215053</v>
      </c>
      <c r="AL31" s="21">
        <f t="shared" si="58"/>
        <v>-1406130.2681992338</v>
      </c>
      <c r="AM31" s="21">
        <f t="shared" si="58"/>
        <v>-602631.5789473684</v>
      </c>
      <c r="AN31" s="21">
        <f t="shared" si="58"/>
        <v>-9538914.942528736</v>
      </c>
      <c r="AO31" s="21">
        <f t="shared" si="58"/>
        <v>-404545.45454545453</v>
      </c>
      <c r="AP31" s="21">
        <f t="shared" si="58"/>
        <v>-11405128.205128204</v>
      </c>
      <c r="AQ31" s="21">
        <f t="shared" si="58"/>
        <v>-66461428.571428575</v>
      </c>
      <c r="AR31" s="21">
        <f t="shared" si="58"/>
        <v>-488014.9812734083</v>
      </c>
      <c r="AS31" s="21">
        <f t="shared" si="58"/>
        <v>-994216.2162162162</v>
      </c>
      <c r="AT31" s="21">
        <f t="shared" si="58"/>
        <v>-96326315.78947368</v>
      </c>
      <c r="AU31" s="21">
        <f t="shared" si="58"/>
        <v>-7984600</v>
      </c>
      <c r="AV31" s="21">
        <f t="shared" si="58"/>
        <v>-21474.69135802469</v>
      </c>
      <c r="AW31" s="21">
        <f t="shared" si="58"/>
        <v>-2987814.569536424</v>
      </c>
      <c r="AX31" s="21">
        <f t="shared" si="58"/>
        <v>-5660305.34351145</v>
      </c>
      <c r="AY31" s="21">
        <f t="shared" si="58"/>
        <v>-472047.2440944882</v>
      </c>
      <c r="AZ31" s="21">
        <f t="shared" si="58"/>
        <v>-263568.13186813187</v>
      </c>
      <c r="BA31" s="21">
        <f t="shared" si="58"/>
        <v>-2873750</v>
      </c>
      <c r="BB31" s="21">
        <f t="shared" si="58"/>
        <v>-6824042.55319149</v>
      </c>
      <c r="BC31" s="21">
        <f t="shared" si="58"/>
        <v>-3467657.6576576573</v>
      </c>
      <c r="BD31" s="21">
        <f t="shared" si="58"/>
        <v>-312800</v>
      </c>
      <c r="BE31" s="21">
        <f t="shared" si="58"/>
        <v>-73941102.20440881</v>
      </c>
      <c r="BF31" s="21">
        <f t="shared" si="58"/>
        <v>-11758900.52356021</v>
      </c>
      <c r="BG31" s="21">
        <f t="shared" si="58"/>
        <v>-13010332.142857142</v>
      </c>
      <c r="BH31" s="21">
        <f t="shared" si="58"/>
        <v>-13922500</v>
      </c>
      <c r="BI31" s="21">
        <f t="shared" si="58"/>
        <v>-4936000</v>
      </c>
      <c r="BJ31" s="21">
        <f t="shared" si="58"/>
        <v>-78611111.1111111</v>
      </c>
      <c r="BK31" s="21">
        <f t="shared" si="58"/>
        <v>-668285.7142857143</v>
      </c>
      <c r="BL31" s="21">
        <f t="shared" si="58"/>
        <v>-146500000</v>
      </c>
      <c r="BM31" s="21">
        <f t="shared" si="58"/>
        <v>-3973016.2601626017</v>
      </c>
      <c r="BN31" s="21">
        <f t="shared" si="58"/>
        <v>-6766464.646464647</v>
      </c>
      <c r="BO31" s="21">
        <f t="shared" si="58"/>
        <v>-9931353.135313531</v>
      </c>
      <c r="BP31" s="21">
        <f aca="true" t="shared" si="59" ref="BP31:CU31">BP29-BP27</f>
        <v>-39916981.132075466</v>
      </c>
      <c r="BQ31" s="21">
        <f t="shared" si="59"/>
        <v>-1412643.1818181819</v>
      </c>
      <c r="BR31" s="21">
        <f t="shared" si="59"/>
        <v>-1071757.575757576</v>
      </c>
      <c r="BS31" s="21">
        <f t="shared" si="59"/>
        <v>-691985.294117647</v>
      </c>
      <c r="BT31" s="21">
        <f t="shared" si="59"/>
        <v>-2349448.8188976375</v>
      </c>
      <c r="BU31" s="21">
        <f t="shared" si="59"/>
        <v>-2521904.761904762</v>
      </c>
      <c r="BV31" s="21">
        <f t="shared" si="59"/>
        <v>-662881.3559322035</v>
      </c>
      <c r="BW31" s="21">
        <f t="shared" si="59"/>
        <v>-1230909.090909091</v>
      </c>
      <c r="BX31" s="21">
        <f t="shared" si="59"/>
        <v>-2477182.7777777775</v>
      </c>
      <c r="BY31" s="21">
        <f t="shared" si="59"/>
        <v>-18643400</v>
      </c>
      <c r="BZ31" s="21">
        <f t="shared" si="59"/>
        <v>-472355</v>
      </c>
      <c r="CA31" s="21">
        <f t="shared" si="59"/>
        <v>-910792.0792079208</v>
      </c>
      <c r="CB31" s="21">
        <f t="shared" si="59"/>
        <v>-44474666.66666667</v>
      </c>
      <c r="CC31" s="21">
        <f t="shared" si="59"/>
        <v>-728173.0769230769</v>
      </c>
      <c r="CD31" s="21">
        <f t="shared" si="59"/>
        <v>-298523.9852398524</v>
      </c>
      <c r="CE31" s="21">
        <f t="shared" si="59"/>
        <v>-21427383.59201774</v>
      </c>
      <c r="CF31" s="21">
        <f t="shared" si="59"/>
        <v>-7786666.666666666</v>
      </c>
      <c r="CG31" s="21">
        <f t="shared" si="59"/>
        <v>-2046375</v>
      </c>
      <c r="CH31" s="21">
        <f t="shared" si="59"/>
        <v>-12422857.142857144</v>
      </c>
      <c r="CI31" s="21">
        <f t="shared" si="59"/>
        <v>-402350</v>
      </c>
      <c r="CJ31" s="21">
        <f t="shared" si="59"/>
        <v>-12323411.371237457</v>
      </c>
      <c r="CK31" s="21">
        <f t="shared" si="59"/>
        <v>-2765023.5294117643</v>
      </c>
      <c r="CL31" s="21">
        <f t="shared" si="59"/>
        <v>-1860900</v>
      </c>
      <c r="CM31" s="21">
        <f t="shared" si="59"/>
        <v>-1167049.0196078431</v>
      </c>
      <c r="CN31" s="21">
        <f t="shared" si="59"/>
        <v>-12960727.272727272</v>
      </c>
      <c r="CO31" s="21">
        <f t="shared" si="59"/>
        <v>-22043650.793650795</v>
      </c>
      <c r="CP31" s="21">
        <f t="shared" si="59"/>
        <v>-16696551.72413793</v>
      </c>
      <c r="CQ31" s="21">
        <f t="shared" si="59"/>
        <v>-5654943.820224719</v>
      </c>
      <c r="CR31" s="21">
        <f t="shared" si="59"/>
        <v>-2445833.3333333335</v>
      </c>
      <c r="CS31" s="21">
        <f t="shared" si="59"/>
        <v>-400174.28571428574</v>
      </c>
      <c r="CT31" s="21">
        <f t="shared" si="59"/>
        <v>-4639568.9655172415</v>
      </c>
      <c r="CU31" s="21">
        <f t="shared" si="59"/>
        <v>-75760000</v>
      </c>
      <c r="CV31" s="21">
        <f aca="true" t="shared" si="60" ref="CV31:DV31">CV29-CV27</f>
        <v>-1164133.8582677166</v>
      </c>
      <c r="CW31" s="21">
        <f t="shared" si="60"/>
        <v>-1489.8305084745762</v>
      </c>
      <c r="CX31" s="21">
        <f t="shared" si="60"/>
        <v>-70987.65432098765</v>
      </c>
      <c r="CY31" s="21">
        <f t="shared" si="60"/>
        <v>-39179.01234567901</v>
      </c>
      <c r="CZ31" s="21">
        <f t="shared" si="60"/>
        <v>-8161921.428571429</v>
      </c>
      <c r="DA31" s="21">
        <f t="shared" si="60"/>
        <v>-3550508.4745762716</v>
      </c>
      <c r="DB31" s="21">
        <f t="shared" si="60"/>
        <v>-80425.74257425743</v>
      </c>
      <c r="DC31" s="21">
        <f t="shared" si="60"/>
        <v>-5512631.578947369</v>
      </c>
      <c r="DD31" s="21">
        <f t="shared" si="60"/>
        <v>-2259892.4731182796</v>
      </c>
      <c r="DE31" s="21">
        <f t="shared" si="60"/>
        <v>-1441935.4838709678</v>
      </c>
      <c r="DF31" s="21">
        <f t="shared" si="60"/>
        <v>-23902040.816326533</v>
      </c>
      <c r="DG31" s="21">
        <f t="shared" si="60"/>
        <v>-33708478.26086956</v>
      </c>
      <c r="DH31" s="21">
        <f t="shared" si="60"/>
        <v>-3877848.1012658225</v>
      </c>
      <c r="DI31" s="21">
        <f t="shared" si="60"/>
        <v>-9242222.222222222</v>
      </c>
      <c r="DJ31" s="21">
        <f t="shared" si="60"/>
        <v>-56914285.71428571</v>
      </c>
      <c r="DK31" s="21">
        <f t="shared" si="60"/>
        <v>-37560000</v>
      </c>
      <c r="DL31" s="21">
        <f t="shared" si="60"/>
        <v>-19412352.94117647</v>
      </c>
      <c r="DM31" s="21">
        <f t="shared" si="60"/>
        <v>-1026734.693877551</v>
      </c>
      <c r="DN31" s="21">
        <f t="shared" si="60"/>
        <v>-18295319.14893617</v>
      </c>
      <c r="DO31" s="21">
        <f t="shared" si="60"/>
        <v>-29717033.492822967</v>
      </c>
      <c r="DP31" s="21">
        <f t="shared" si="60"/>
        <v>-163485294.11764705</v>
      </c>
      <c r="DQ31" s="21">
        <f t="shared" si="60"/>
        <v>-375577777.7777778</v>
      </c>
      <c r="DR31" s="21">
        <f t="shared" si="60"/>
        <v>-2482790.697674419</v>
      </c>
      <c r="DS31" s="21">
        <f t="shared" si="60"/>
        <v>-8974747.474747475</v>
      </c>
      <c r="DT31" s="21">
        <f t="shared" si="60"/>
        <v>-3184765.3429602887</v>
      </c>
      <c r="DU31" s="21">
        <f t="shared" si="60"/>
        <v>-213371.42857142858</v>
      </c>
      <c r="DV31" s="21">
        <f t="shared" si="60"/>
        <v>-4360232.710280374</v>
      </c>
    </row>
    <row r="32" spans="2:126" s="6" customFormat="1" ht="18.75">
      <c r="B32" s="28" t="s">
        <v>166</v>
      </c>
      <c r="C32" s="29">
        <f t="shared" si="16"/>
        <v>1211973944.998855</v>
      </c>
      <c r="D32" s="29">
        <f aca="true" t="shared" si="61" ref="D32:AI32">D30-D28</f>
        <v>173941.3680781759</v>
      </c>
      <c r="E32" s="29">
        <f t="shared" si="61"/>
        <v>3635.294117647059</v>
      </c>
      <c r="F32" s="29">
        <f t="shared" si="61"/>
        <v>5099814.814814815</v>
      </c>
      <c r="G32" s="29">
        <f t="shared" si="61"/>
        <v>256566.26506024096</v>
      </c>
      <c r="H32" s="29">
        <f t="shared" si="61"/>
        <v>23556052.63157895</v>
      </c>
      <c r="I32" s="29">
        <f t="shared" si="61"/>
        <v>15735416.666666668</v>
      </c>
      <c r="J32" s="29">
        <f t="shared" si="61"/>
        <v>1536514.5228215766</v>
      </c>
      <c r="K32" s="29">
        <f t="shared" si="61"/>
        <v>52284.17266187051</v>
      </c>
      <c r="L32" s="29">
        <f t="shared" si="61"/>
        <v>308762.88659793814</v>
      </c>
      <c r="M32" s="29">
        <f t="shared" si="61"/>
        <v>3767394.4687045123</v>
      </c>
      <c r="N32" s="29">
        <f t="shared" si="61"/>
        <v>3102.4531024531025</v>
      </c>
      <c r="O32" s="29">
        <f t="shared" si="61"/>
        <v>4522552.083333334</v>
      </c>
      <c r="P32" s="29">
        <f t="shared" si="61"/>
        <v>13632726.648351647</v>
      </c>
      <c r="Q32" s="29">
        <f t="shared" si="61"/>
        <v>25746.688741721853</v>
      </c>
      <c r="R32" s="29">
        <f t="shared" si="61"/>
        <v>-804307.6923076921</v>
      </c>
      <c r="S32" s="29">
        <f t="shared" si="61"/>
        <v>108881.08108108107</v>
      </c>
      <c r="T32" s="29">
        <f t="shared" si="61"/>
        <v>39382417.58241758</v>
      </c>
      <c r="U32" s="29">
        <f t="shared" si="61"/>
        <v>1682688.1720430106</v>
      </c>
      <c r="V32" s="29">
        <f t="shared" si="61"/>
        <v>1022321.1240310078</v>
      </c>
      <c r="W32" s="29">
        <f t="shared" si="61"/>
        <v>46289032.258064516</v>
      </c>
      <c r="X32" s="29">
        <f t="shared" si="61"/>
        <v>2802864.5833333335</v>
      </c>
      <c r="Y32" s="29">
        <f t="shared" si="61"/>
        <v>165105359.59688503</v>
      </c>
      <c r="Z32" s="29">
        <f t="shared" si="61"/>
        <v>2156824.817518248</v>
      </c>
      <c r="AA32" s="29">
        <f t="shared" si="61"/>
        <v>737618.2634730539</v>
      </c>
      <c r="AB32" s="29">
        <f t="shared" si="61"/>
        <v>1008441.5584415584</v>
      </c>
      <c r="AC32" s="29">
        <f t="shared" si="61"/>
        <v>1382374.1007194247</v>
      </c>
      <c r="AD32" s="29">
        <f t="shared" si="61"/>
        <v>796805.5555555556</v>
      </c>
      <c r="AE32" s="29">
        <f t="shared" si="61"/>
        <v>5633333.333333334</v>
      </c>
      <c r="AF32" s="29">
        <f t="shared" si="61"/>
        <v>5671041.666666667</v>
      </c>
      <c r="AG32" s="29">
        <f t="shared" si="61"/>
        <v>7929.012345679012</v>
      </c>
      <c r="AH32" s="29">
        <f t="shared" si="61"/>
        <v>895945.9459459459</v>
      </c>
      <c r="AI32" s="29">
        <f t="shared" si="61"/>
        <v>1359854.1666666667</v>
      </c>
      <c r="AJ32" s="29">
        <f aca="true" t="shared" si="62" ref="AJ32:BO32">AJ30-AJ28</f>
        <v>8136875</v>
      </c>
      <c r="AK32" s="29">
        <f t="shared" si="62"/>
        <v>1223172.0430107526</v>
      </c>
      <c r="AL32" s="29">
        <f t="shared" si="62"/>
        <v>703065.1340996169</v>
      </c>
      <c r="AM32" s="29">
        <f t="shared" si="62"/>
        <v>301315.7894736842</v>
      </c>
      <c r="AN32" s="29">
        <f t="shared" si="62"/>
        <v>4769457.471264368</v>
      </c>
      <c r="AO32" s="29">
        <f t="shared" si="62"/>
        <v>202272.72727272726</v>
      </c>
      <c r="AP32" s="29">
        <f t="shared" si="62"/>
        <v>5702564.102564102</v>
      </c>
      <c r="AQ32" s="29">
        <f t="shared" si="62"/>
        <v>33230714.285714287</v>
      </c>
      <c r="AR32" s="29">
        <f t="shared" si="62"/>
        <v>244007.49063670414</v>
      </c>
      <c r="AS32" s="29">
        <f t="shared" si="62"/>
        <v>497108.1081081081</v>
      </c>
      <c r="AT32" s="29">
        <f t="shared" si="62"/>
        <v>48163157.89473684</v>
      </c>
      <c r="AU32" s="29">
        <f t="shared" si="62"/>
        <v>3992300</v>
      </c>
      <c r="AV32" s="29">
        <f t="shared" si="62"/>
        <v>10737.345679012345</v>
      </c>
      <c r="AW32" s="29">
        <f t="shared" si="62"/>
        <v>1493907.284768212</v>
      </c>
      <c r="AX32" s="29">
        <f t="shared" si="62"/>
        <v>2830152.671755725</v>
      </c>
      <c r="AY32" s="29">
        <f t="shared" si="62"/>
        <v>236023.6220472441</v>
      </c>
      <c r="AZ32" s="29">
        <f t="shared" si="62"/>
        <v>131784.06593406593</v>
      </c>
      <c r="BA32" s="29">
        <f t="shared" si="62"/>
        <v>1436875</v>
      </c>
      <c r="BB32" s="29">
        <f t="shared" si="62"/>
        <v>3412021.276595745</v>
      </c>
      <c r="BC32" s="29">
        <f t="shared" si="62"/>
        <v>1733828.8288288286</v>
      </c>
      <c r="BD32" s="29">
        <f t="shared" si="62"/>
        <v>156400</v>
      </c>
      <c r="BE32" s="29">
        <f t="shared" si="62"/>
        <v>36970551.102204405</v>
      </c>
      <c r="BF32" s="29">
        <f t="shared" si="62"/>
        <v>5879450.261780105</v>
      </c>
      <c r="BG32" s="29">
        <f t="shared" si="62"/>
        <v>6505166.071428571</v>
      </c>
      <c r="BH32" s="29">
        <f t="shared" si="62"/>
        <v>6961250</v>
      </c>
      <c r="BI32" s="29">
        <f t="shared" si="62"/>
        <v>2468000</v>
      </c>
      <c r="BJ32" s="29">
        <f t="shared" si="62"/>
        <v>39305555.55555555</v>
      </c>
      <c r="BK32" s="29">
        <f t="shared" si="62"/>
        <v>334142.85714285716</v>
      </c>
      <c r="BL32" s="29">
        <f t="shared" si="62"/>
        <v>73250000</v>
      </c>
      <c r="BM32" s="29">
        <f t="shared" si="62"/>
        <v>1986508.1300813009</v>
      </c>
      <c r="BN32" s="29">
        <f t="shared" si="62"/>
        <v>3383232.3232323234</v>
      </c>
      <c r="BO32" s="29">
        <f t="shared" si="62"/>
        <v>4965676.567656766</v>
      </c>
      <c r="BP32" s="29">
        <f aca="true" t="shared" si="63" ref="BP32:CU32">BP30-BP28</f>
        <v>19958490.566037733</v>
      </c>
      <c r="BQ32" s="29">
        <f t="shared" si="63"/>
        <v>706321.5909090909</v>
      </c>
      <c r="BR32" s="29">
        <f t="shared" si="63"/>
        <v>535878.787878788</v>
      </c>
      <c r="BS32" s="29">
        <f t="shared" si="63"/>
        <v>345992.6470588235</v>
      </c>
      <c r="BT32" s="29">
        <f t="shared" si="63"/>
        <v>1174724.4094488188</v>
      </c>
      <c r="BU32" s="29">
        <f t="shared" si="63"/>
        <v>1260952.380952381</v>
      </c>
      <c r="BV32" s="29">
        <f t="shared" si="63"/>
        <v>331440.67796610174</v>
      </c>
      <c r="BW32" s="29">
        <f t="shared" si="63"/>
        <v>615454.5454545455</v>
      </c>
      <c r="BX32" s="29">
        <f t="shared" si="63"/>
        <v>1238591.3888888888</v>
      </c>
      <c r="BY32" s="29">
        <f t="shared" si="63"/>
        <v>9321700</v>
      </c>
      <c r="BZ32" s="29">
        <f t="shared" si="63"/>
        <v>236177.5</v>
      </c>
      <c r="CA32" s="29">
        <f t="shared" si="63"/>
        <v>455396.0396039604</v>
      </c>
      <c r="CB32" s="29">
        <f t="shared" si="63"/>
        <v>22237333.333333336</v>
      </c>
      <c r="CC32" s="29">
        <f t="shared" si="63"/>
        <v>364086.53846153844</v>
      </c>
      <c r="CD32" s="29">
        <f t="shared" si="63"/>
        <v>149261.9926199262</v>
      </c>
      <c r="CE32" s="29">
        <f t="shared" si="63"/>
        <v>10713691.79600887</v>
      </c>
      <c r="CF32" s="29">
        <f t="shared" si="63"/>
        <v>3893333.333333333</v>
      </c>
      <c r="CG32" s="29">
        <f t="shared" si="63"/>
        <v>1023187.5</v>
      </c>
      <c r="CH32" s="29">
        <f t="shared" si="63"/>
        <v>6211428.571428572</v>
      </c>
      <c r="CI32" s="29">
        <f t="shared" si="63"/>
        <v>201175</v>
      </c>
      <c r="CJ32" s="29">
        <f t="shared" si="63"/>
        <v>6161705.685618728</v>
      </c>
      <c r="CK32" s="29">
        <f t="shared" si="63"/>
        <v>1382511.7647058822</v>
      </c>
      <c r="CL32" s="29">
        <f t="shared" si="63"/>
        <v>930450</v>
      </c>
      <c r="CM32" s="29">
        <f t="shared" si="63"/>
        <v>583524.5098039216</v>
      </c>
      <c r="CN32" s="29">
        <f t="shared" si="63"/>
        <v>6480363.636363636</v>
      </c>
      <c r="CO32" s="29">
        <f t="shared" si="63"/>
        <v>11021825.396825397</v>
      </c>
      <c r="CP32" s="29">
        <f t="shared" si="63"/>
        <v>8348275.862068965</v>
      </c>
      <c r="CQ32" s="29">
        <f t="shared" si="63"/>
        <v>2827471.9101123596</v>
      </c>
      <c r="CR32" s="29">
        <f t="shared" si="63"/>
        <v>1222916.6666666667</v>
      </c>
      <c r="CS32" s="29">
        <f t="shared" si="63"/>
        <v>200087.14285714287</v>
      </c>
      <c r="CT32" s="29">
        <f t="shared" si="63"/>
        <v>2319784.4827586208</v>
      </c>
      <c r="CU32" s="29">
        <f t="shared" si="63"/>
        <v>37880000</v>
      </c>
      <c r="CV32" s="29">
        <f aca="true" t="shared" si="64" ref="CV32:DV32">CV30-CV28</f>
        <v>582066.9291338583</v>
      </c>
      <c r="CW32" s="29">
        <f t="shared" si="64"/>
        <v>744.9152542372881</v>
      </c>
      <c r="CX32" s="29">
        <f t="shared" si="64"/>
        <v>35493.82716049383</v>
      </c>
      <c r="CY32" s="29">
        <f t="shared" si="64"/>
        <v>19589.506172839505</v>
      </c>
      <c r="CZ32" s="29">
        <f t="shared" si="64"/>
        <v>4080960.7142857146</v>
      </c>
      <c r="DA32" s="29">
        <f t="shared" si="64"/>
        <v>1775254.2372881358</v>
      </c>
      <c r="DB32" s="29">
        <f t="shared" si="64"/>
        <v>40212.87128712871</v>
      </c>
      <c r="DC32" s="29">
        <f t="shared" si="64"/>
        <v>2756315.7894736845</v>
      </c>
      <c r="DD32" s="29">
        <f t="shared" si="64"/>
        <v>1129946.2365591398</v>
      </c>
      <c r="DE32" s="29">
        <f t="shared" si="64"/>
        <v>720967.7419354839</v>
      </c>
      <c r="DF32" s="29">
        <f t="shared" si="64"/>
        <v>11951020.408163266</v>
      </c>
      <c r="DG32" s="29">
        <f t="shared" si="64"/>
        <v>16854239.13043478</v>
      </c>
      <c r="DH32" s="29">
        <f t="shared" si="64"/>
        <v>1938924.0506329113</v>
      </c>
      <c r="DI32" s="29">
        <f t="shared" si="64"/>
        <v>4621111.111111111</v>
      </c>
      <c r="DJ32" s="29">
        <f t="shared" si="64"/>
        <v>28457142.857142854</v>
      </c>
      <c r="DK32" s="29">
        <f t="shared" si="64"/>
        <v>18780000</v>
      </c>
      <c r="DL32" s="29">
        <f t="shared" si="64"/>
        <v>9706176.470588235</v>
      </c>
      <c r="DM32" s="29">
        <f t="shared" si="64"/>
        <v>513367.3469387755</v>
      </c>
      <c r="DN32" s="29">
        <f t="shared" si="64"/>
        <v>9147659.574468086</v>
      </c>
      <c r="DO32" s="29">
        <f t="shared" si="64"/>
        <v>14858516.746411484</v>
      </c>
      <c r="DP32" s="29">
        <f t="shared" si="64"/>
        <v>81742647.05882353</v>
      </c>
      <c r="DQ32" s="29">
        <f t="shared" si="64"/>
        <v>187788888.8888889</v>
      </c>
      <c r="DR32" s="29">
        <f t="shared" si="64"/>
        <v>1241395.3488372094</v>
      </c>
      <c r="DS32" s="29">
        <f t="shared" si="64"/>
        <v>4487373.737373738</v>
      </c>
      <c r="DT32" s="29">
        <f t="shared" si="64"/>
        <v>1592382.6714801444</v>
      </c>
      <c r="DU32" s="29">
        <f t="shared" si="64"/>
        <v>106685.71428571429</v>
      </c>
      <c r="DV32" s="29">
        <f t="shared" si="64"/>
        <v>2180116.355140187</v>
      </c>
    </row>
    <row r="33" ht="12.75">
      <c r="CU33" s="3"/>
    </row>
    <row r="34" spans="1:126" s="22" customFormat="1" ht="12.75">
      <c r="A34" s="6"/>
      <c r="B34" s="8" t="s">
        <v>157</v>
      </c>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row>
    <row r="35" spans="1:126" ht="18.75">
      <c r="A35" s="6"/>
      <c r="B35" s="5" t="s">
        <v>163</v>
      </c>
      <c r="C35" s="21">
        <f aca="true" t="shared" si="65" ref="C35:AH35">C27-C16</f>
        <v>1489136746.222099</v>
      </c>
      <c r="D35" s="21">
        <f t="shared" si="65"/>
        <v>125382.7361563518</v>
      </c>
      <c r="E35" s="21">
        <f t="shared" si="65"/>
        <v>3204.7987616099076</v>
      </c>
      <c r="F35" s="21">
        <f t="shared" si="65"/>
        <v>7978742.532855437</v>
      </c>
      <c r="G35" s="21">
        <f t="shared" si="65"/>
        <v>450744.8348079819</v>
      </c>
      <c r="H35" s="21">
        <f t="shared" si="65"/>
        <v>39260087.71929824</v>
      </c>
      <c r="I35" s="21">
        <f t="shared" si="65"/>
        <v>12588333.333333336</v>
      </c>
      <c r="J35" s="21">
        <f t="shared" si="65"/>
        <v>2700493.8343755472</v>
      </c>
      <c r="K35" s="21">
        <f t="shared" si="65"/>
        <v>55793.17753850611</v>
      </c>
      <c r="L35" s="21">
        <f t="shared" si="65"/>
        <v>315000.52067062375</v>
      </c>
      <c r="M35" s="21">
        <f t="shared" si="65"/>
        <v>5770508.092146585</v>
      </c>
      <c r="N35" s="21">
        <f t="shared" si="65"/>
        <v>2766.7398936055656</v>
      </c>
      <c r="O35" s="21">
        <f t="shared" si="65"/>
        <v>7132483.021292219</v>
      </c>
      <c r="P35" s="21">
        <f t="shared" si="65"/>
        <v>14859672.046703294</v>
      </c>
      <c r="Q35" s="21">
        <f t="shared" si="65"/>
        <v>38359.086942903166</v>
      </c>
      <c r="R35" s="21">
        <f t="shared" si="65"/>
        <v>0</v>
      </c>
      <c r="S35" s="21">
        <f t="shared" si="65"/>
        <v>152609.60151526186</v>
      </c>
      <c r="T35" s="21">
        <f t="shared" si="65"/>
        <v>61451791.68657428</v>
      </c>
      <c r="U35" s="21">
        <f t="shared" si="65"/>
        <v>1980509.0874488528</v>
      </c>
      <c r="V35" s="21">
        <f t="shared" si="65"/>
        <v>1984519.4192496152</v>
      </c>
      <c r="W35" s="21">
        <f t="shared" si="65"/>
        <v>44746064.51612903</v>
      </c>
      <c r="X35" s="21">
        <f t="shared" si="65"/>
        <v>713456.4393939404</v>
      </c>
      <c r="Y35" s="21">
        <f t="shared" si="65"/>
        <v>232798557.0316079</v>
      </c>
      <c r="Z35" s="21">
        <f t="shared" si="65"/>
        <v>1602778.0754034691</v>
      </c>
      <c r="AA35" s="21">
        <f t="shared" si="65"/>
        <v>1024019.4939790749</v>
      </c>
      <c r="AB35" s="21">
        <f t="shared" si="65"/>
        <v>967558.7925587925</v>
      </c>
      <c r="AC35" s="21">
        <f t="shared" si="65"/>
        <v>1475150.8860026076</v>
      </c>
      <c r="AD35" s="21">
        <f t="shared" si="65"/>
        <v>1081378.9682539685</v>
      </c>
      <c r="AE35" s="21">
        <f t="shared" si="65"/>
        <v>8991666.666666668</v>
      </c>
      <c r="AF35" s="21">
        <f t="shared" si="65"/>
        <v>4178662.2807017555</v>
      </c>
      <c r="AG35" s="21">
        <f t="shared" si="65"/>
        <v>7060.07948587857</v>
      </c>
      <c r="AH35" s="21">
        <f t="shared" si="65"/>
        <v>334749.0347490348</v>
      </c>
      <c r="AI35" s="21">
        <f aca="true" t="shared" si="66" ref="AI35:BN35">AI27-AI16</f>
        <v>1071400.2525252528</v>
      </c>
      <c r="AJ35" s="21">
        <f t="shared" si="66"/>
        <v>10482379.893238435</v>
      </c>
      <c r="AK35" s="21">
        <f t="shared" si="66"/>
        <v>1884590.999601752</v>
      </c>
      <c r="AL35" s="21">
        <f t="shared" si="66"/>
        <v>821735.3637406351</v>
      </c>
      <c r="AM35" s="21">
        <f t="shared" si="66"/>
        <v>395204.0427154844</v>
      </c>
      <c r="AN35" s="21">
        <f t="shared" si="66"/>
        <v>5574493.28647778</v>
      </c>
      <c r="AO35" s="21">
        <f t="shared" si="66"/>
        <v>232657.04252828716</v>
      </c>
      <c r="AP35" s="21">
        <f t="shared" si="66"/>
        <v>5845128.205128204</v>
      </c>
      <c r="AQ35" s="21">
        <f t="shared" si="66"/>
        <v>31216731.601731606</v>
      </c>
      <c r="AR35" s="21">
        <f t="shared" si="66"/>
        <v>385577.8743551693</v>
      </c>
      <c r="AS35" s="21">
        <f t="shared" si="66"/>
        <v>854663.8641676578</v>
      </c>
      <c r="AT35" s="21">
        <f t="shared" si="66"/>
        <v>70906871.34502923</v>
      </c>
      <c r="AU35" s="21">
        <f t="shared" si="66"/>
        <v>3910824.489795918</v>
      </c>
      <c r="AV35" s="21">
        <f t="shared" si="66"/>
        <v>9560.65026213428</v>
      </c>
      <c r="AW35" s="21">
        <f t="shared" si="66"/>
        <v>2225719.974941829</v>
      </c>
      <c r="AX35" s="21">
        <f t="shared" si="66"/>
        <v>4468183.157016274</v>
      </c>
      <c r="AY35" s="21">
        <f t="shared" si="66"/>
        <v>372627.6752719343</v>
      </c>
      <c r="AZ35" s="21">
        <f t="shared" si="66"/>
        <v>205634.07389711737</v>
      </c>
      <c r="BA35" s="21">
        <f t="shared" si="66"/>
        <v>2537638.888888889</v>
      </c>
      <c r="BB35" s="21">
        <f t="shared" si="66"/>
        <v>3179383.4622823987</v>
      </c>
      <c r="BC35" s="21">
        <f t="shared" si="66"/>
        <v>2301263.718263718</v>
      </c>
      <c r="BD35" s="21">
        <f t="shared" si="66"/>
        <v>75830.30303030304</v>
      </c>
      <c r="BE35" s="21">
        <f t="shared" si="66"/>
        <v>56634999.95300168</v>
      </c>
      <c r="BF35" s="21">
        <f t="shared" si="66"/>
        <v>5153165.229442562</v>
      </c>
      <c r="BG35" s="21">
        <f t="shared" si="66"/>
        <v>11429901.340254106</v>
      </c>
      <c r="BH35" s="21">
        <f t="shared" si="66"/>
        <v>5569000</v>
      </c>
      <c r="BI35" s="21">
        <f t="shared" si="66"/>
        <v>3581609.7560975607</v>
      </c>
      <c r="BJ35" s="21">
        <f t="shared" si="66"/>
        <v>32469806.76328502</v>
      </c>
      <c r="BK35" s="21">
        <f t="shared" si="66"/>
        <v>358484.3897824031</v>
      </c>
      <c r="BL35" s="21">
        <f t="shared" si="66"/>
        <v>103526666.66666666</v>
      </c>
      <c r="BM35" s="21">
        <f t="shared" si="66"/>
        <v>531600.7672048551</v>
      </c>
      <c r="BN35" s="21">
        <f t="shared" si="66"/>
        <v>6025446.947349602</v>
      </c>
      <c r="BO35" s="21">
        <f aca="true" t="shared" si="67" ref="BO35:CT35">BO27-BO16</f>
        <v>7850301.959656547</v>
      </c>
      <c r="BP35" s="21">
        <f t="shared" si="67"/>
        <v>18760981.132075466</v>
      </c>
      <c r="BQ35" s="21">
        <f t="shared" si="67"/>
        <v>261600.5892255893</v>
      </c>
      <c r="BR35" s="21">
        <f t="shared" si="67"/>
        <v>914706.0659884817</v>
      </c>
      <c r="BS35" s="21">
        <f t="shared" si="67"/>
        <v>419991.0744644678</v>
      </c>
      <c r="BT35" s="21">
        <f t="shared" si="67"/>
        <v>1496934.5331833519</v>
      </c>
      <c r="BU35" s="21">
        <f t="shared" si="67"/>
        <v>1503443.2234432236</v>
      </c>
      <c r="BV35" s="21">
        <f t="shared" si="67"/>
        <v>459183.4392655368</v>
      </c>
      <c r="BW35" s="21">
        <f t="shared" si="67"/>
        <v>710139.8601398603</v>
      </c>
      <c r="BX35" s="21">
        <f t="shared" si="67"/>
        <v>2064318.9814814813</v>
      </c>
      <c r="BY35" s="21">
        <f t="shared" si="67"/>
        <v>13631733.333333334</v>
      </c>
      <c r="BZ35" s="21">
        <f t="shared" si="67"/>
        <v>290680</v>
      </c>
      <c r="CA35" s="21">
        <f t="shared" si="67"/>
        <v>382113.9182883806</v>
      </c>
      <c r="CB35" s="21">
        <f t="shared" si="67"/>
        <v>33746128.654970765</v>
      </c>
      <c r="CC35" s="21">
        <f t="shared" si="67"/>
        <v>592940.934065934</v>
      </c>
      <c r="CD35" s="21">
        <f t="shared" si="67"/>
        <v>189199.66091552807</v>
      </c>
      <c r="CE35" s="21">
        <f t="shared" si="67"/>
        <v>11999334.811529934</v>
      </c>
      <c r="CF35" s="21">
        <f t="shared" si="67"/>
        <v>2780952.3809523797</v>
      </c>
      <c r="CG35" s="21">
        <f t="shared" si="67"/>
        <v>1807032.894736842</v>
      </c>
      <c r="CH35" s="21">
        <f t="shared" si="67"/>
        <v>2970683.229813665</v>
      </c>
      <c r="CI35" s="21">
        <f t="shared" si="67"/>
        <v>74855.81395348837</v>
      </c>
      <c r="CJ35" s="21">
        <f t="shared" si="67"/>
        <v>9440234.532426815</v>
      </c>
      <c r="CK35" s="21">
        <f t="shared" si="67"/>
        <v>1910379.893048128</v>
      </c>
      <c r="CL35" s="21">
        <f t="shared" si="67"/>
        <v>814143.7500000001</v>
      </c>
      <c r="CM35" s="21">
        <f t="shared" si="67"/>
        <v>866445.4842543078</v>
      </c>
      <c r="CN35" s="21">
        <f t="shared" si="67"/>
        <v>1463307.9178885613</v>
      </c>
      <c r="CO35" s="21">
        <f t="shared" si="67"/>
        <v>9644097.222222224</v>
      </c>
      <c r="CP35" s="21">
        <f t="shared" si="67"/>
        <v>8626551.72413793</v>
      </c>
      <c r="CQ35" s="21">
        <f t="shared" si="67"/>
        <v>2159874.3757802746</v>
      </c>
      <c r="CR35" s="21">
        <f t="shared" si="67"/>
        <v>489166.66666666674</v>
      </c>
      <c r="CS35" s="21">
        <f t="shared" si="67"/>
        <v>74451.02990033227</v>
      </c>
      <c r="CT35" s="21">
        <f t="shared" si="67"/>
        <v>2744533.754249636</v>
      </c>
      <c r="CU35" s="21">
        <f aca="true" t="shared" si="68" ref="CU35:DV35">CU27-CU16</f>
        <v>68148179.66903073</v>
      </c>
      <c r="CV35" s="21">
        <f t="shared" si="68"/>
        <v>918951.4370405192</v>
      </c>
      <c r="CW35" s="21">
        <f t="shared" si="68"/>
        <v>926.3689700130377</v>
      </c>
      <c r="CX35" s="21">
        <f t="shared" si="68"/>
        <v>31604.09267715204</v>
      </c>
      <c r="CY35" s="21">
        <f t="shared" si="68"/>
        <v>17442.710975815997</v>
      </c>
      <c r="CZ35" s="21">
        <f t="shared" si="68"/>
        <v>1518497.0099667776</v>
      </c>
      <c r="DA35" s="21">
        <f t="shared" si="68"/>
        <v>2054222.760290557</v>
      </c>
      <c r="DB35" s="21">
        <f t="shared" si="68"/>
        <v>40212.87128712871</v>
      </c>
      <c r="DC35" s="21">
        <f t="shared" si="68"/>
        <v>4016345.8646616545</v>
      </c>
      <c r="DD35" s="21">
        <f t="shared" si="68"/>
        <v>1545028.5275400481</v>
      </c>
      <c r="DE35" s="21">
        <f t="shared" si="68"/>
        <v>671245.828698554</v>
      </c>
      <c r="DF35" s="21">
        <f t="shared" si="68"/>
        <v>16760577.401692387</v>
      </c>
      <c r="DG35" s="21">
        <f t="shared" si="68"/>
        <v>12754559.341950644</v>
      </c>
      <c r="DH35" s="21">
        <f t="shared" si="68"/>
        <v>2971487.15452026</v>
      </c>
      <c r="DI35" s="21">
        <f t="shared" si="68"/>
        <v>5243183.76068376</v>
      </c>
      <c r="DJ35" s="21">
        <f t="shared" si="68"/>
        <v>30354285.71428571</v>
      </c>
      <c r="DK35" s="21">
        <f t="shared" si="68"/>
        <v>17581276.59574468</v>
      </c>
      <c r="DL35" s="21">
        <f t="shared" si="68"/>
        <v>14174098.972922502</v>
      </c>
      <c r="DM35" s="21">
        <f t="shared" si="68"/>
        <v>455030.1484230056</v>
      </c>
      <c r="DN35" s="21">
        <f t="shared" si="68"/>
        <v>8948797.409805736</v>
      </c>
      <c r="DO35" s="21">
        <f t="shared" si="68"/>
        <v>23481230.279971562</v>
      </c>
      <c r="DP35" s="21">
        <f t="shared" si="68"/>
        <v>133918804.75594492</v>
      </c>
      <c r="DQ35" s="21">
        <f t="shared" si="68"/>
        <v>157500358.4229391</v>
      </c>
      <c r="DR35" s="21">
        <f t="shared" si="68"/>
        <v>1843509.2605486703</v>
      </c>
      <c r="DS35" s="21">
        <f t="shared" si="68"/>
        <v>7991893.49244659</v>
      </c>
      <c r="DT35" s="21">
        <f t="shared" si="68"/>
        <v>2053765.3429602887</v>
      </c>
      <c r="DU35" s="21">
        <f t="shared" si="68"/>
        <v>63260.8758076095</v>
      </c>
      <c r="DV35" s="21">
        <f t="shared" si="68"/>
        <v>3926640.7957822327</v>
      </c>
    </row>
    <row r="36" spans="1:126" ht="18.75">
      <c r="A36" s="6"/>
      <c r="B36" s="5" t="s">
        <v>164</v>
      </c>
      <c r="C36" s="21">
        <f aca="true" t="shared" si="69" ref="C36:AH36">C28-C17</f>
        <v>134051.28205132484</v>
      </c>
      <c r="D36" s="21">
        <f t="shared" si="69"/>
        <v>0</v>
      </c>
      <c r="E36" s="21">
        <f t="shared" si="69"/>
        <v>0</v>
      </c>
      <c r="F36" s="21">
        <f t="shared" si="69"/>
        <v>0</v>
      </c>
      <c r="G36" s="21">
        <f t="shared" si="69"/>
        <v>0</v>
      </c>
      <c r="H36" s="21">
        <f t="shared" si="69"/>
        <v>0</v>
      </c>
      <c r="I36" s="21">
        <f t="shared" si="69"/>
        <v>0</v>
      </c>
      <c r="J36" s="21">
        <f t="shared" si="69"/>
        <v>0</v>
      </c>
      <c r="K36" s="21">
        <f t="shared" si="69"/>
        <v>0</v>
      </c>
      <c r="L36" s="21">
        <f t="shared" si="69"/>
        <v>0</v>
      </c>
      <c r="M36" s="21">
        <f t="shared" si="69"/>
        <v>0</v>
      </c>
      <c r="N36" s="21">
        <f t="shared" si="69"/>
        <v>0</v>
      </c>
      <c r="O36" s="21">
        <f t="shared" si="69"/>
        <v>0</v>
      </c>
      <c r="P36" s="21">
        <f t="shared" si="69"/>
        <v>0</v>
      </c>
      <c r="Q36" s="21">
        <f t="shared" si="69"/>
        <v>0</v>
      </c>
      <c r="R36" s="21">
        <f t="shared" si="69"/>
        <v>134051.282051282</v>
      </c>
      <c r="S36" s="21">
        <f t="shared" si="69"/>
        <v>0</v>
      </c>
      <c r="T36" s="21">
        <f t="shared" si="69"/>
        <v>0</v>
      </c>
      <c r="U36" s="21">
        <f t="shared" si="69"/>
        <v>0</v>
      </c>
      <c r="V36" s="21">
        <f t="shared" si="69"/>
        <v>0</v>
      </c>
      <c r="W36" s="21">
        <f t="shared" si="69"/>
        <v>0</v>
      </c>
      <c r="X36" s="21">
        <f t="shared" si="69"/>
        <v>0</v>
      </c>
      <c r="Y36" s="21">
        <f t="shared" si="69"/>
        <v>0</v>
      </c>
      <c r="Z36" s="21">
        <f t="shared" si="69"/>
        <v>0</v>
      </c>
      <c r="AA36" s="21">
        <f t="shared" si="69"/>
        <v>0</v>
      </c>
      <c r="AB36" s="21">
        <f t="shared" si="69"/>
        <v>0</v>
      </c>
      <c r="AC36" s="21">
        <f t="shared" si="69"/>
        <v>0</v>
      </c>
      <c r="AD36" s="21">
        <f t="shared" si="69"/>
        <v>0</v>
      </c>
      <c r="AE36" s="21">
        <f t="shared" si="69"/>
        <v>0</v>
      </c>
      <c r="AF36" s="21">
        <f t="shared" si="69"/>
        <v>0</v>
      </c>
      <c r="AG36" s="21">
        <f t="shared" si="69"/>
        <v>0</v>
      </c>
      <c r="AH36" s="21">
        <f t="shared" si="69"/>
        <v>0</v>
      </c>
      <c r="AI36" s="21">
        <f aca="true" t="shared" si="70" ref="AI36:BN36">AI28-AI17</f>
        <v>0</v>
      </c>
      <c r="AJ36" s="21">
        <f t="shared" si="70"/>
        <v>0</v>
      </c>
      <c r="AK36" s="21">
        <f t="shared" si="70"/>
        <v>0</v>
      </c>
      <c r="AL36" s="21">
        <f t="shared" si="70"/>
        <v>0</v>
      </c>
      <c r="AM36" s="21">
        <f t="shared" si="70"/>
        <v>0</v>
      </c>
      <c r="AN36" s="21">
        <f t="shared" si="70"/>
        <v>0</v>
      </c>
      <c r="AO36" s="21">
        <f t="shared" si="70"/>
        <v>0</v>
      </c>
      <c r="AP36" s="21">
        <f t="shared" si="70"/>
        <v>0</v>
      </c>
      <c r="AQ36" s="21">
        <f t="shared" si="70"/>
        <v>0</v>
      </c>
      <c r="AR36" s="21">
        <f t="shared" si="70"/>
        <v>0</v>
      </c>
      <c r="AS36" s="21">
        <f t="shared" si="70"/>
        <v>0</v>
      </c>
      <c r="AT36" s="21">
        <f t="shared" si="70"/>
        <v>0</v>
      </c>
      <c r="AU36" s="21">
        <f t="shared" si="70"/>
        <v>0</v>
      </c>
      <c r="AV36" s="21">
        <f t="shared" si="70"/>
        <v>0</v>
      </c>
      <c r="AW36" s="21">
        <f t="shared" si="70"/>
        <v>0</v>
      </c>
      <c r="AX36" s="21">
        <f t="shared" si="70"/>
        <v>0</v>
      </c>
      <c r="AY36" s="21">
        <f t="shared" si="70"/>
        <v>0</v>
      </c>
      <c r="AZ36" s="21">
        <f t="shared" si="70"/>
        <v>0</v>
      </c>
      <c r="BA36" s="21">
        <f t="shared" si="70"/>
        <v>0</v>
      </c>
      <c r="BB36" s="21">
        <f t="shared" si="70"/>
        <v>0</v>
      </c>
      <c r="BC36" s="21">
        <f t="shared" si="70"/>
        <v>0</v>
      </c>
      <c r="BD36" s="21">
        <f t="shared" si="70"/>
        <v>0</v>
      </c>
      <c r="BE36" s="21">
        <f t="shared" si="70"/>
        <v>0</v>
      </c>
      <c r="BF36" s="21">
        <f t="shared" si="70"/>
        <v>0</v>
      </c>
      <c r="BG36" s="21">
        <f t="shared" si="70"/>
        <v>0</v>
      </c>
      <c r="BH36" s="21">
        <f t="shared" si="70"/>
        <v>0</v>
      </c>
      <c r="BI36" s="21">
        <f t="shared" si="70"/>
        <v>0</v>
      </c>
      <c r="BJ36" s="21">
        <f t="shared" si="70"/>
        <v>0</v>
      </c>
      <c r="BK36" s="21">
        <f t="shared" si="70"/>
        <v>0</v>
      </c>
      <c r="BL36" s="21">
        <f t="shared" si="70"/>
        <v>0</v>
      </c>
      <c r="BM36" s="21">
        <f t="shared" si="70"/>
        <v>0</v>
      </c>
      <c r="BN36" s="21">
        <f t="shared" si="70"/>
        <v>0</v>
      </c>
      <c r="BO36" s="21">
        <f aca="true" t="shared" si="71" ref="BO36:CT36">BO28-BO17</f>
        <v>0</v>
      </c>
      <c r="BP36" s="21">
        <f t="shared" si="71"/>
        <v>0</v>
      </c>
      <c r="BQ36" s="21">
        <f t="shared" si="71"/>
        <v>0</v>
      </c>
      <c r="BR36" s="21">
        <f t="shared" si="71"/>
        <v>0</v>
      </c>
      <c r="BS36" s="21">
        <f t="shared" si="71"/>
        <v>0</v>
      </c>
      <c r="BT36" s="21">
        <f t="shared" si="71"/>
        <v>0</v>
      </c>
      <c r="BU36" s="21">
        <f t="shared" si="71"/>
        <v>0</v>
      </c>
      <c r="BV36" s="21">
        <f t="shared" si="71"/>
        <v>0</v>
      </c>
      <c r="BW36" s="21">
        <f t="shared" si="71"/>
        <v>0</v>
      </c>
      <c r="BX36" s="21">
        <f t="shared" si="71"/>
        <v>0</v>
      </c>
      <c r="BY36" s="21">
        <f t="shared" si="71"/>
        <v>0</v>
      </c>
      <c r="BZ36" s="21">
        <f t="shared" si="71"/>
        <v>0</v>
      </c>
      <c r="CA36" s="21">
        <f t="shared" si="71"/>
        <v>0</v>
      </c>
      <c r="CB36" s="21">
        <f t="shared" si="71"/>
        <v>0</v>
      </c>
      <c r="CC36" s="21">
        <f t="shared" si="71"/>
        <v>0</v>
      </c>
      <c r="CD36" s="21">
        <f t="shared" si="71"/>
        <v>0</v>
      </c>
      <c r="CE36" s="21">
        <f t="shared" si="71"/>
        <v>0</v>
      </c>
      <c r="CF36" s="21">
        <f t="shared" si="71"/>
        <v>0</v>
      </c>
      <c r="CG36" s="21">
        <f t="shared" si="71"/>
        <v>0</v>
      </c>
      <c r="CH36" s="21">
        <f t="shared" si="71"/>
        <v>0</v>
      </c>
      <c r="CI36" s="21">
        <f t="shared" si="71"/>
        <v>0</v>
      </c>
      <c r="CJ36" s="21">
        <f t="shared" si="71"/>
        <v>0</v>
      </c>
      <c r="CK36" s="21">
        <f t="shared" si="71"/>
        <v>0</v>
      </c>
      <c r="CL36" s="21">
        <f t="shared" si="71"/>
        <v>0</v>
      </c>
      <c r="CM36" s="21">
        <f t="shared" si="71"/>
        <v>0</v>
      </c>
      <c r="CN36" s="21">
        <f t="shared" si="71"/>
        <v>0</v>
      </c>
      <c r="CO36" s="21">
        <f t="shared" si="71"/>
        <v>0</v>
      </c>
      <c r="CP36" s="21">
        <f t="shared" si="71"/>
        <v>0</v>
      </c>
      <c r="CQ36" s="21">
        <f t="shared" si="71"/>
        <v>0</v>
      </c>
      <c r="CR36" s="21">
        <f t="shared" si="71"/>
        <v>0</v>
      </c>
      <c r="CS36" s="21">
        <f t="shared" si="71"/>
        <v>0</v>
      </c>
      <c r="CT36" s="21">
        <f t="shared" si="71"/>
        <v>0</v>
      </c>
      <c r="CU36" s="21">
        <f aca="true" t="shared" si="72" ref="CU36:DV36">CU28-CU17</f>
        <v>0</v>
      </c>
      <c r="CV36" s="21">
        <f t="shared" si="72"/>
        <v>0</v>
      </c>
      <c r="CW36" s="21">
        <f t="shared" si="72"/>
        <v>0</v>
      </c>
      <c r="CX36" s="21">
        <f t="shared" si="72"/>
        <v>0</v>
      </c>
      <c r="CY36" s="21">
        <f t="shared" si="72"/>
        <v>0</v>
      </c>
      <c r="CZ36" s="21">
        <f t="shared" si="72"/>
        <v>0</v>
      </c>
      <c r="DA36" s="21">
        <f t="shared" si="72"/>
        <v>0</v>
      </c>
      <c r="DB36" s="21">
        <f t="shared" si="72"/>
        <v>0</v>
      </c>
      <c r="DC36" s="21">
        <f t="shared" si="72"/>
        <v>0</v>
      </c>
      <c r="DD36" s="21">
        <f t="shared" si="72"/>
        <v>0</v>
      </c>
      <c r="DE36" s="21">
        <f t="shared" si="72"/>
        <v>0</v>
      </c>
      <c r="DF36" s="21">
        <f t="shared" si="72"/>
        <v>0</v>
      </c>
      <c r="DG36" s="21">
        <f t="shared" si="72"/>
        <v>0</v>
      </c>
      <c r="DH36" s="21">
        <f t="shared" si="72"/>
        <v>0</v>
      </c>
      <c r="DI36" s="21">
        <f t="shared" si="72"/>
        <v>0</v>
      </c>
      <c r="DJ36" s="21">
        <f t="shared" si="72"/>
        <v>0</v>
      </c>
      <c r="DK36" s="21">
        <f t="shared" si="72"/>
        <v>0</v>
      </c>
      <c r="DL36" s="21">
        <f t="shared" si="72"/>
        <v>0</v>
      </c>
      <c r="DM36" s="21">
        <f t="shared" si="72"/>
        <v>0</v>
      </c>
      <c r="DN36" s="21">
        <f t="shared" si="72"/>
        <v>0</v>
      </c>
      <c r="DO36" s="21">
        <f t="shared" si="72"/>
        <v>0</v>
      </c>
      <c r="DP36" s="21">
        <f t="shared" si="72"/>
        <v>0</v>
      </c>
      <c r="DQ36" s="21">
        <f t="shared" si="72"/>
        <v>0</v>
      </c>
      <c r="DR36" s="21">
        <f t="shared" si="72"/>
        <v>0</v>
      </c>
      <c r="DS36" s="21">
        <f t="shared" si="72"/>
        <v>0</v>
      </c>
      <c r="DT36" s="21">
        <f t="shared" si="72"/>
        <v>0</v>
      </c>
      <c r="DU36" s="21">
        <f t="shared" si="72"/>
        <v>0</v>
      </c>
      <c r="DV36" s="21">
        <f t="shared" si="72"/>
        <v>0</v>
      </c>
    </row>
    <row r="37" spans="1:126" ht="15.75">
      <c r="A37" s="6"/>
      <c r="B37" s="5" t="s">
        <v>13</v>
      </c>
      <c r="C37" s="21">
        <f aca="true" t="shared" si="73" ref="C37:AH37">C29-C16</f>
        <v>-934811143.7756113</v>
      </c>
      <c r="D37" s="21">
        <f t="shared" si="73"/>
        <v>-222500</v>
      </c>
      <c r="E37" s="21">
        <f t="shared" si="73"/>
        <v>-4065.7894736842104</v>
      </c>
      <c r="F37" s="21">
        <f t="shared" si="73"/>
        <v>-2220887.0967741935</v>
      </c>
      <c r="G37" s="21">
        <f t="shared" si="73"/>
        <v>-62387.6953125</v>
      </c>
      <c r="H37" s="21">
        <f t="shared" si="73"/>
        <v>-7852017.543859649</v>
      </c>
      <c r="I37" s="21">
        <f t="shared" si="73"/>
        <v>-18882500</v>
      </c>
      <c r="J37" s="21">
        <f t="shared" si="73"/>
        <v>-372535.21126760566</v>
      </c>
      <c r="K37" s="21">
        <f t="shared" si="73"/>
        <v>-48775.1677852349</v>
      </c>
      <c r="L37" s="21">
        <f t="shared" si="73"/>
        <v>-302525.2525252525</v>
      </c>
      <c r="M37" s="21">
        <f t="shared" si="73"/>
        <v>-1764280.8452624404</v>
      </c>
      <c r="N37" s="21">
        <f t="shared" si="73"/>
        <v>-3438.1663113006393</v>
      </c>
      <c r="O37" s="21">
        <f t="shared" si="73"/>
        <v>-1912621.1453744494</v>
      </c>
      <c r="P37" s="21">
        <f t="shared" si="73"/>
        <v>-12405781.25</v>
      </c>
      <c r="Q37" s="21">
        <f t="shared" si="73"/>
        <v>-13134.29054054054</v>
      </c>
      <c r="R37" s="21">
        <f t="shared" si="73"/>
        <v>1608615.3846153843</v>
      </c>
      <c r="S37" s="21">
        <f t="shared" si="73"/>
        <v>-65152.56064690027</v>
      </c>
      <c r="T37" s="21">
        <f t="shared" si="73"/>
        <v>-17313043.47826087</v>
      </c>
      <c r="U37" s="21">
        <f t="shared" si="73"/>
        <v>-1384867.2566371683</v>
      </c>
      <c r="V37" s="21">
        <f t="shared" si="73"/>
        <v>-60122.82881240028</v>
      </c>
      <c r="W37" s="21">
        <f t="shared" si="73"/>
        <v>-47832000</v>
      </c>
      <c r="X37" s="21">
        <f t="shared" si="73"/>
        <v>-4892272.727272727</v>
      </c>
      <c r="Y37" s="21">
        <f t="shared" si="73"/>
        <v>-97412162.16216215</v>
      </c>
      <c r="Z37" s="21">
        <f t="shared" si="73"/>
        <v>-2710871.5596330273</v>
      </c>
      <c r="AA37" s="21">
        <f t="shared" si="73"/>
        <v>-451217.032967033</v>
      </c>
      <c r="AB37" s="21">
        <f t="shared" si="73"/>
        <v>-1049324.3243243243</v>
      </c>
      <c r="AC37" s="21">
        <f t="shared" si="73"/>
        <v>-1289597.3154362417</v>
      </c>
      <c r="AD37" s="21">
        <f t="shared" si="73"/>
        <v>-512232.1428571428</v>
      </c>
      <c r="AE37" s="21">
        <f t="shared" si="73"/>
        <v>-2275000</v>
      </c>
      <c r="AF37" s="21">
        <f t="shared" si="73"/>
        <v>-7163421.052631578</v>
      </c>
      <c r="AG37" s="21">
        <f t="shared" si="73"/>
        <v>-8797.945205479453</v>
      </c>
      <c r="AH37" s="21">
        <f t="shared" si="73"/>
        <v>-1457142.857142857</v>
      </c>
      <c r="AI37" s="21">
        <f aca="true" t="shared" si="74" ref="AI37:BN37">AI29-AI16</f>
        <v>-1648308.0808080807</v>
      </c>
      <c r="AJ37" s="21">
        <f t="shared" si="74"/>
        <v>-5791370.106761565</v>
      </c>
      <c r="AK37" s="21">
        <f t="shared" si="74"/>
        <v>-561753.0864197531</v>
      </c>
      <c r="AL37" s="21">
        <f t="shared" si="74"/>
        <v>-584394.9044585987</v>
      </c>
      <c r="AM37" s="21">
        <f t="shared" si="74"/>
        <v>-207427.53623188406</v>
      </c>
      <c r="AN37" s="21">
        <f t="shared" si="74"/>
        <v>-3964421.6560509554</v>
      </c>
      <c r="AO37" s="21">
        <f t="shared" si="74"/>
        <v>-171888.41201716737</v>
      </c>
      <c r="AP37" s="21">
        <f t="shared" si="74"/>
        <v>-5560000</v>
      </c>
      <c r="AQ37" s="21">
        <f t="shared" si="74"/>
        <v>-35244696.96969697</v>
      </c>
      <c r="AR37" s="21">
        <f t="shared" si="74"/>
        <v>-102437.10691823899</v>
      </c>
      <c r="AS37" s="21">
        <f t="shared" si="74"/>
        <v>-139552.35204855842</v>
      </c>
      <c r="AT37" s="21">
        <f t="shared" si="74"/>
        <v>-25419444.444444444</v>
      </c>
      <c r="AU37" s="21">
        <f t="shared" si="74"/>
        <v>-4073775.510204082</v>
      </c>
      <c r="AV37" s="21">
        <f t="shared" si="74"/>
        <v>-11914.04109589041</v>
      </c>
      <c r="AW37" s="21">
        <f t="shared" si="74"/>
        <v>-762094.5945945946</v>
      </c>
      <c r="AX37" s="21">
        <f t="shared" si="74"/>
        <v>-1192122.186495177</v>
      </c>
      <c r="AY37" s="21">
        <f t="shared" si="74"/>
        <v>-99419.56882255389</v>
      </c>
      <c r="AZ37" s="21">
        <f t="shared" si="74"/>
        <v>-57934.057971014496</v>
      </c>
      <c r="BA37" s="21">
        <f t="shared" si="74"/>
        <v>-336111.1111111111</v>
      </c>
      <c r="BB37" s="21">
        <f t="shared" si="74"/>
        <v>-3644659.090909091</v>
      </c>
      <c r="BC37" s="21">
        <f t="shared" si="74"/>
        <v>-1166393.9393939395</v>
      </c>
      <c r="BD37" s="21">
        <f t="shared" si="74"/>
        <v>-236969.69696969696</v>
      </c>
      <c r="BE37" s="21">
        <f t="shared" si="74"/>
        <v>-17306102.251407128</v>
      </c>
      <c r="BF37" s="21">
        <f t="shared" si="74"/>
        <v>-6605735.294117647</v>
      </c>
      <c r="BG37" s="21">
        <f t="shared" si="74"/>
        <v>-1580430.8026030369</v>
      </c>
      <c r="BH37" s="21">
        <f t="shared" si="74"/>
        <v>-8353500</v>
      </c>
      <c r="BI37" s="21">
        <f t="shared" si="74"/>
        <v>-1354390.243902439</v>
      </c>
      <c r="BJ37" s="21">
        <f t="shared" si="74"/>
        <v>-46141304.347826086</v>
      </c>
      <c r="BK37" s="21">
        <f t="shared" si="74"/>
        <v>-309801.32450331125</v>
      </c>
      <c r="BL37" s="21">
        <f t="shared" si="74"/>
        <v>-42973333.333333336</v>
      </c>
      <c r="BM37" s="21">
        <f t="shared" si="74"/>
        <v>-3441415.4929577466</v>
      </c>
      <c r="BN37" s="21">
        <f t="shared" si="74"/>
        <v>-741017.6991150443</v>
      </c>
      <c r="BO37" s="21">
        <f aca="true" t="shared" si="75" ref="BO37:CT37">BO29-BO16</f>
        <v>-2081051.1756569846</v>
      </c>
      <c r="BP37" s="21">
        <f t="shared" si="75"/>
        <v>-21156000</v>
      </c>
      <c r="BQ37" s="21">
        <f t="shared" si="75"/>
        <v>-1151042.5925925926</v>
      </c>
      <c r="BR37" s="21">
        <f t="shared" si="75"/>
        <v>-157051.50976909415</v>
      </c>
      <c r="BS37" s="21">
        <f t="shared" si="75"/>
        <v>-271994.21965317917</v>
      </c>
      <c r="BT37" s="21">
        <f t="shared" si="75"/>
        <v>-852514.2857142857</v>
      </c>
      <c r="BU37" s="21">
        <f t="shared" si="75"/>
        <v>-1018461.5384615384</v>
      </c>
      <c r="BV37" s="21">
        <f t="shared" si="75"/>
        <v>-203697.9166666667</v>
      </c>
      <c r="BW37" s="21">
        <f t="shared" si="75"/>
        <v>-520769.2307692308</v>
      </c>
      <c r="BX37" s="21">
        <f t="shared" si="75"/>
        <v>-412863.7962962963</v>
      </c>
      <c r="BY37" s="21">
        <f t="shared" si="75"/>
        <v>-5011666.666666666</v>
      </c>
      <c r="BZ37" s="21">
        <f t="shared" si="75"/>
        <v>-181675</v>
      </c>
      <c r="CA37" s="21">
        <f t="shared" si="75"/>
        <v>-528678.1609195402</v>
      </c>
      <c r="CB37" s="21">
        <f t="shared" si="75"/>
        <v>-10728538.011695907</v>
      </c>
      <c r="CC37" s="21">
        <f t="shared" si="75"/>
        <v>-135232.14285714287</v>
      </c>
      <c r="CD37" s="21">
        <f t="shared" si="75"/>
        <v>-109324.32432432432</v>
      </c>
      <c r="CE37" s="21">
        <f t="shared" si="75"/>
        <v>-9428048.780487806</v>
      </c>
      <c r="CF37" s="21">
        <f t="shared" si="75"/>
        <v>-5005714.285714286</v>
      </c>
      <c r="CG37" s="21">
        <f t="shared" si="75"/>
        <v>-239342.1052631579</v>
      </c>
      <c r="CH37" s="21">
        <f t="shared" si="75"/>
        <v>-9452173.913043479</v>
      </c>
      <c r="CI37" s="21">
        <f t="shared" si="75"/>
        <v>-327494.18604651163</v>
      </c>
      <c r="CJ37" s="21">
        <f t="shared" si="75"/>
        <v>-2883176.838810642</v>
      </c>
      <c r="CK37" s="21">
        <f t="shared" si="75"/>
        <v>-854643.6363636362</v>
      </c>
      <c r="CL37" s="21">
        <f t="shared" si="75"/>
        <v>-1046756.2499999999</v>
      </c>
      <c r="CM37" s="21">
        <f t="shared" si="75"/>
        <v>-300603.5353535354</v>
      </c>
      <c r="CN37" s="21">
        <f t="shared" si="75"/>
        <v>-11497419.35483871</v>
      </c>
      <c r="CO37" s="21">
        <f t="shared" si="75"/>
        <v>-12399553.57142857</v>
      </c>
      <c r="CP37" s="21">
        <f t="shared" si="75"/>
        <v>-8070000</v>
      </c>
      <c r="CQ37" s="21">
        <f t="shared" si="75"/>
        <v>-3495069.4444444445</v>
      </c>
      <c r="CR37" s="21">
        <f t="shared" si="75"/>
        <v>-1956666.6666666667</v>
      </c>
      <c r="CS37" s="21">
        <f t="shared" si="75"/>
        <v>-325723.25581395347</v>
      </c>
      <c r="CT37" s="21">
        <f t="shared" si="75"/>
        <v>-1895035.2112676057</v>
      </c>
      <c r="CU37" s="21">
        <f aca="true" t="shared" si="76" ref="CU37:DV37">CU29-CU16</f>
        <v>-7611820.330969267</v>
      </c>
      <c r="CV37" s="21">
        <f t="shared" si="76"/>
        <v>-245182.42122719734</v>
      </c>
      <c r="CW37" s="21">
        <f t="shared" si="76"/>
        <v>-563.4615384615385</v>
      </c>
      <c r="CX37" s="21">
        <f t="shared" si="76"/>
        <v>-39383.561643835616</v>
      </c>
      <c r="CY37" s="21">
        <f t="shared" si="76"/>
        <v>-21736.301369863013</v>
      </c>
      <c r="CZ37" s="21">
        <f t="shared" si="76"/>
        <v>-6643424.4186046515</v>
      </c>
      <c r="DA37" s="21">
        <f t="shared" si="76"/>
        <v>-1496285.7142857146</v>
      </c>
      <c r="DB37" s="21">
        <f t="shared" si="76"/>
        <v>-40212.87128712871</v>
      </c>
      <c r="DC37" s="21">
        <f t="shared" si="76"/>
        <v>-1496285.7142857146</v>
      </c>
      <c r="DD37" s="21">
        <f t="shared" si="76"/>
        <v>-714863.9455782314</v>
      </c>
      <c r="DE37" s="21">
        <f t="shared" si="76"/>
        <v>-770689.6551724138</v>
      </c>
      <c r="DF37" s="21">
        <f t="shared" si="76"/>
        <v>-7141463.414634147</v>
      </c>
      <c r="DG37" s="21">
        <f t="shared" si="76"/>
        <v>-20953918.91891892</v>
      </c>
      <c r="DH37" s="21">
        <f t="shared" si="76"/>
        <v>-906360.9467455621</v>
      </c>
      <c r="DI37" s="21">
        <f t="shared" si="76"/>
        <v>-3999038.4615384615</v>
      </c>
      <c r="DJ37" s="21">
        <f t="shared" si="76"/>
        <v>-26560000</v>
      </c>
      <c r="DK37" s="21">
        <f t="shared" si="76"/>
        <v>-19978723.40425532</v>
      </c>
      <c r="DL37" s="21">
        <f t="shared" si="76"/>
        <v>-5238253.968253968</v>
      </c>
      <c r="DM37" s="21">
        <f t="shared" si="76"/>
        <v>-571704.5454545454</v>
      </c>
      <c r="DN37" s="21">
        <f t="shared" si="76"/>
        <v>-9346521.739130436</v>
      </c>
      <c r="DO37" s="21">
        <f t="shared" si="76"/>
        <v>-6235803.212851405</v>
      </c>
      <c r="DP37" s="21">
        <f t="shared" si="76"/>
        <v>-29566489.36170213</v>
      </c>
      <c r="DQ37" s="21">
        <f t="shared" si="76"/>
        <v>-218077419.3548387</v>
      </c>
      <c r="DR37" s="21">
        <f t="shared" si="76"/>
        <v>-639281.4371257485</v>
      </c>
      <c r="DS37" s="21">
        <f t="shared" si="76"/>
        <v>-982853.982300885</v>
      </c>
      <c r="DT37" s="21">
        <f t="shared" si="76"/>
        <v>-1131000</v>
      </c>
      <c r="DU37" s="21">
        <f t="shared" si="76"/>
        <v>-150110.55276381908</v>
      </c>
      <c r="DV37" s="21">
        <f t="shared" si="76"/>
        <v>-433591.91449814127</v>
      </c>
    </row>
    <row r="38" spans="2:126" s="6" customFormat="1" ht="15.75">
      <c r="B38" s="28" t="s">
        <v>15</v>
      </c>
      <c r="C38" s="29">
        <f aca="true" t="shared" si="77" ref="C38:AH38">C30-C17</f>
        <v>1212107996.2809064</v>
      </c>
      <c r="D38" s="29">
        <f t="shared" si="77"/>
        <v>173941.3680781759</v>
      </c>
      <c r="E38" s="29">
        <f t="shared" si="77"/>
        <v>3635.294117647059</v>
      </c>
      <c r="F38" s="29">
        <f t="shared" si="77"/>
        <v>5099814.814814815</v>
      </c>
      <c r="G38" s="29">
        <f t="shared" si="77"/>
        <v>256566.26506024096</v>
      </c>
      <c r="H38" s="29">
        <f t="shared" si="77"/>
        <v>23556052.63157895</v>
      </c>
      <c r="I38" s="29">
        <f t="shared" si="77"/>
        <v>15735416.666666668</v>
      </c>
      <c r="J38" s="29">
        <f t="shared" si="77"/>
        <v>1536514.5228215766</v>
      </c>
      <c r="K38" s="29">
        <f t="shared" si="77"/>
        <v>52284.17266187051</v>
      </c>
      <c r="L38" s="29">
        <f t="shared" si="77"/>
        <v>308762.88659793814</v>
      </c>
      <c r="M38" s="29">
        <f t="shared" si="77"/>
        <v>3767394.4687045123</v>
      </c>
      <c r="N38" s="29">
        <f t="shared" si="77"/>
        <v>3102.4531024531025</v>
      </c>
      <c r="O38" s="29">
        <f t="shared" si="77"/>
        <v>4522552.083333334</v>
      </c>
      <c r="P38" s="29">
        <f t="shared" si="77"/>
        <v>13632726.648351647</v>
      </c>
      <c r="Q38" s="29">
        <f t="shared" si="77"/>
        <v>25746.688741721853</v>
      </c>
      <c r="R38" s="29">
        <f t="shared" si="77"/>
        <v>-670256.4102564101</v>
      </c>
      <c r="S38" s="29">
        <f t="shared" si="77"/>
        <v>108881.08108108107</v>
      </c>
      <c r="T38" s="29">
        <f t="shared" si="77"/>
        <v>39382417.58241758</v>
      </c>
      <c r="U38" s="29">
        <f t="shared" si="77"/>
        <v>1682688.1720430106</v>
      </c>
      <c r="V38" s="29">
        <f t="shared" si="77"/>
        <v>1022321.1240310078</v>
      </c>
      <c r="W38" s="29">
        <f t="shared" si="77"/>
        <v>46289032.258064516</v>
      </c>
      <c r="X38" s="29">
        <f t="shared" si="77"/>
        <v>2802864.5833333335</v>
      </c>
      <c r="Y38" s="29">
        <f t="shared" si="77"/>
        <v>165105359.59688503</v>
      </c>
      <c r="Z38" s="29">
        <f t="shared" si="77"/>
        <v>2156824.817518248</v>
      </c>
      <c r="AA38" s="29">
        <f t="shared" si="77"/>
        <v>737618.2634730539</v>
      </c>
      <c r="AB38" s="29">
        <f t="shared" si="77"/>
        <v>1008441.5584415584</v>
      </c>
      <c r="AC38" s="29">
        <f t="shared" si="77"/>
        <v>1382374.1007194247</v>
      </c>
      <c r="AD38" s="29">
        <f t="shared" si="77"/>
        <v>796805.5555555556</v>
      </c>
      <c r="AE38" s="29">
        <f t="shared" si="77"/>
        <v>5633333.333333334</v>
      </c>
      <c r="AF38" s="29">
        <f t="shared" si="77"/>
        <v>5671041.666666667</v>
      </c>
      <c r="AG38" s="29">
        <f t="shared" si="77"/>
        <v>7929.012345679012</v>
      </c>
      <c r="AH38" s="29">
        <f t="shared" si="77"/>
        <v>895945.9459459459</v>
      </c>
      <c r="AI38" s="29">
        <f aca="true" t="shared" si="78" ref="AI38:BN38">AI30-AI17</f>
        <v>1359854.1666666667</v>
      </c>
      <c r="AJ38" s="29">
        <f t="shared" si="78"/>
        <v>8136875</v>
      </c>
      <c r="AK38" s="29">
        <f t="shared" si="78"/>
        <v>1223172.0430107526</v>
      </c>
      <c r="AL38" s="29">
        <f t="shared" si="78"/>
        <v>703065.1340996169</v>
      </c>
      <c r="AM38" s="29">
        <f t="shared" si="78"/>
        <v>301315.7894736842</v>
      </c>
      <c r="AN38" s="29">
        <f t="shared" si="78"/>
        <v>4769457.471264368</v>
      </c>
      <c r="AO38" s="29">
        <f t="shared" si="78"/>
        <v>202272.72727272726</v>
      </c>
      <c r="AP38" s="29">
        <f t="shared" si="78"/>
        <v>5702564.102564102</v>
      </c>
      <c r="AQ38" s="29">
        <f t="shared" si="78"/>
        <v>33230714.285714287</v>
      </c>
      <c r="AR38" s="29">
        <f t="shared" si="78"/>
        <v>244007.49063670414</v>
      </c>
      <c r="AS38" s="29">
        <f t="shared" si="78"/>
        <v>497108.1081081081</v>
      </c>
      <c r="AT38" s="29">
        <f t="shared" si="78"/>
        <v>48163157.89473684</v>
      </c>
      <c r="AU38" s="29">
        <f t="shared" si="78"/>
        <v>3992300</v>
      </c>
      <c r="AV38" s="29">
        <f t="shared" si="78"/>
        <v>10737.345679012345</v>
      </c>
      <c r="AW38" s="29">
        <f t="shared" si="78"/>
        <v>1493907.284768212</v>
      </c>
      <c r="AX38" s="29">
        <f t="shared" si="78"/>
        <v>2830152.671755725</v>
      </c>
      <c r="AY38" s="29">
        <f t="shared" si="78"/>
        <v>236023.6220472441</v>
      </c>
      <c r="AZ38" s="29">
        <f t="shared" si="78"/>
        <v>131784.06593406593</v>
      </c>
      <c r="BA38" s="29">
        <f t="shared" si="78"/>
        <v>1436875</v>
      </c>
      <c r="BB38" s="29">
        <f t="shared" si="78"/>
        <v>3412021.276595745</v>
      </c>
      <c r="BC38" s="29">
        <f t="shared" si="78"/>
        <v>1733828.8288288286</v>
      </c>
      <c r="BD38" s="29">
        <f t="shared" si="78"/>
        <v>156400</v>
      </c>
      <c r="BE38" s="29">
        <f t="shared" si="78"/>
        <v>36970551.102204405</v>
      </c>
      <c r="BF38" s="29">
        <f t="shared" si="78"/>
        <v>5879450.261780105</v>
      </c>
      <c r="BG38" s="29">
        <f t="shared" si="78"/>
        <v>6505166.071428571</v>
      </c>
      <c r="BH38" s="29">
        <f t="shared" si="78"/>
        <v>6961250</v>
      </c>
      <c r="BI38" s="29">
        <f t="shared" si="78"/>
        <v>2468000</v>
      </c>
      <c r="BJ38" s="29">
        <f t="shared" si="78"/>
        <v>39305555.55555555</v>
      </c>
      <c r="BK38" s="29">
        <f t="shared" si="78"/>
        <v>334142.85714285716</v>
      </c>
      <c r="BL38" s="29">
        <f t="shared" si="78"/>
        <v>73250000</v>
      </c>
      <c r="BM38" s="29">
        <f t="shared" si="78"/>
        <v>1986508.1300813009</v>
      </c>
      <c r="BN38" s="29">
        <f t="shared" si="78"/>
        <v>3383232.3232323234</v>
      </c>
      <c r="BO38" s="29">
        <f aca="true" t="shared" si="79" ref="BO38:CT38">BO30-BO17</f>
        <v>4965676.567656766</v>
      </c>
      <c r="BP38" s="29">
        <f t="shared" si="79"/>
        <v>19958490.566037733</v>
      </c>
      <c r="BQ38" s="29">
        <f t="shared" si="79"/>
        <v>706321.5909090909</v>
      </c>
      <c r="BR38" s="29">
        <f t="shared" si="79"/>
        <v>535878.787878788</v>
      </c>
      <c r="BS38" s="29">
        <f t="shared" si="79"/>
        <v>345992.6470588235</v>
      </c>
      <c r="BT38" s="29">
        <f t="shared" si="79"/>
        <v>1174724.4094488188</v>
      </c>
      <c r="BU38" s="29">
        <f t="shared" si="79"/>
        <v>1260952.380952381</v>
      </c>
      <c r="BV38" s="29">
        <f t="shared" si="79"/>
        <v>331440.67796610174</v>
      </c>
      <c r="BW38" s="29">
        <f t="shared" si="79"/>
        <v>615454.5454545455</v>
      </c>
      <c r="BX38" s="29">
        <f t="shared" si="79"/>
        <v>1238591.3888888888</v>
      </c>
      <c r="BY38" s="29">
        <f t="shared" si="79"/>
        <v>9321700</v>
      </c>
      <c r="BZ38" s="29">
        <f t="shared" si="79"/>
        <v>236177.5</v>
      </c>
      <c r="CA38" s="29">
        <f t="shared" si="79"/>
        <v>455396.0396039604</v>
      </c>
      <c r="CB38" s="29">
        <f t="shared" si="79"/>
        <v>22237333.333333336</v>
      </c>
      <c r="CC38" s="29">
        <f t="shared" si="79"/>
        <v>364086.53846153844</v>
      </c>
      <c r="CD38" s="29">
        <f t="shared" si="79"/>
        <v>149261.9926199262</v>
      </c>
      <c r="CE38" s="29">
        <f t="shared" si="79"/>
        <v>10713691.79600887</v>
      </c>
      <c r="CF38" s="29">
        <f t="shared" si="79"/>
        <v>3893333.333333333</v>
      </c>
      <c r="CG38" s="29">
        <f t="shared" si="79"/>
        <v>1023187.5</v>
      </c>
      <c r="CH38" s="29">
        <f t="shared" si="79"/>
        <v>6211428.571428572</v>
      </c>
      <c r="CI38" s="29">
        <f t="shared" si="79"/>
        <v>201175</v>
      </c>
      <c r="CJ38" s="29">
        <f t="shared" si="79"/>
        <v>6161705.685618728</v>
      </c>
      <c r="CK38" s="29">
        <f t="shared" si="79"/>
        <v>1382511.7647058822</v>
      </c>
      <c r="CL38" s="29">
        <f t="shared" si="79"/>
        <v>930450</v>
      </c>
      <c r="CM38" s="29">
        <f t="shared" si="79"/>
        <v>583524.5098039216</v>
      </c>
      <c r="CN38" s="29">
        <f t="shared" si="79"/>
        <v>6480363.636363636</v>
      </c>
      <c r="CO38" s="29">
        <f t="shared" si="79"/>
        <v>11021825.396825397</v>
      </c>
      <c r="CP38" s="29">
        <f t="shared" si="79"/>
        <v>8348275.862068965</v>
      </c>
      <c r="CQ38" s="29">
        <f t="shared" si="79"/>
        <v>2827471.9101123596</v>
      </c>
      <c r="CR38" s="29">
        <f t="shared" si="79"/>
        <v>1222916.6666666667</v>
      </c>
      <c r="CS38" s="29">
        <f t="shared" si="79"/>
        <v>200087.14285714287</v>
      </c>
      <c r="CT38" s="29">
        <f t="shared" si="79"/>
        <v>2319784.4827586208</v>
      </c>
      <c r="CU38" s="29">
        <f aca="true" t="shared" si="80" ref="CU38:DV38">CU30-CU17</f>
        <v>37880000</v>
      </c>
      <c r="CV38" s="29">
        <f t="shared" si="80"/>
        <v>582066.9291338583</v>
      </c>
      <c r="CW38" s="29">
        <f t="shared" si="80"/>
        <v>744.9152542372881</v>
      </c>
      <c r="CX38" s="29">
        <f t="shared" si="80"/>
        <v>35493.82716049383</v>
      </c>
      <c r="CY38" s="29">
        <f t="shared" si="80"/>
        <v>19589.506172839505</v>
      </c>
      <c r="CZ38" s="29">
        <f t="shared" si="80"/>
        <v>4080960.7142857146</v>
      </c>
      <c r="DA38" s="29">
        <f t="shared" si="80"/>
        <v>1775254.2372881358</v>
      </c>
      <c r="DB38" s="29">
        <f t="shared" si="80"/>
        <v>40212.87128712871</v>
      </c>
      <c r="DC38" s="29">
        <f t="shared" si="80"/>
        <v>2756315.7894736845</v>
      </c>
      <c r="DD38" s="29">
        <f t="shared" si="80"/>
        <v>1129946.2365591398</v>
      </c>
      <c r="DE38" s="29">
        <f t="shared" si="80"/>
        <v>720967.7419354839</v>
      </c>
      <c r="DF38" s="29">
        <f t="shared" si="80"/>
        <v>11951020.408163266</v>
      </c>
      <c r="DG38" s="29">
        <f t="shared" si="80"/>
        <v>16854239.13043478</v>
      </c>
      <c r="DH38" s="29">
        <f t="shared" si="80"/>
        <v>1938924.0506329113</v>
      </c>
      <c r="DI38" s="29">
        <f t="shared" si="80"/>
        <v>4621111.111111111</v>
      </c>
      <c r="DJ38" s="29">
        <f t="shared" si="80"/>
        <v>28457142.857142854</v>
      </c>
      <c r="DK38" s="29">
        <f t="shared" si="80"/>
        <v>18780000</v>
      </c>
      <c r="DL38" s="29">
        <f t="shared" si="80"/>
        <v>9706176.470588235</v>
      </c>
      <c r="DM38" s="29">
        <f t="shared" si="80"/>
        <v>513367.3469387755</v>
      </c>
      <c r="DN38" s="29">
        <f t="shared" si="80"/>
        <v>9147659.574468086</v>
      </c>
      <c r="DO38" s="29">
        <f t="shared" si="80"/>
        <v>14858516.746411484</v>
      </c>
      <c r="DP38" s="29">
        <f t="shared" si="80"/>
        <v>81742647.05882353</v>
      </c>
      <c r="DQ38" s="29">
        <f t="shared" si="80"/>
        <v>187788888.8888889</v>
      </c>
      <c r="DR38" s="29">
        <f t="shared" si="80"/>
        <v>1241395.3488372094</v>
      </c>
      <c r="DS38" s="29">
        <f t="shared" si="80"/>
        <v>4487373.737373738</v>
      </c>
      <c r="DT38" s="29">
        <f t="shared" si="80"/>
        <v>1592382.6714801444</v>
      </c>
      <c r="DU38" s="29">
        <f t="shared" si="80"/>
        <v>106685.71428571429</v>
      </c>
      <c r="DV38" s="29">
        <f t="shared" si="80"/>
        <v>2180116.355140187</v>
      </c>
    </row>
    <row r="39" ht="15.75">
      <c r="B39" s="5"/>
    </row>
    <row r="40" ht="15.75">
      <c r="B40" s="28"/>
    </row>
  </sheetData>
  <sheetProtection/>
  <mergeCells count="1">
    <mergeCell ref="A2:J2"/>
  </mergeCells>
  <printOptions/>
  <pageMargins left="0.75" right="0.75" top="1" bottom="1" header="0.5" footer="0.5"/>
  <pageSetup horizontalDpi="96" verticalDpi="96" orientation="portrait" r:id="rId2"/>
  <legacyDrawing r:id="rId1"/>
</worksheet>
</file>

<file path=xl/worksheets/sheet4.xml><?xml version="1.0" encoding="utf-8"?>
<worksheet xmlns="http://schemas.openxmlformats.org/spreadsheetml/2006/main" xmlns:r="http://schemas.openxmlformats.org/officeDocument/2006/relationships">
  <sheetPr codeName="Sheet6"/>
  <dimension ref="A2:EU40"/>
  <sheetViews>
    <sheetView tabSelected="1" zoomScale="75" zoomScaleNormal="75" zoomScalePageLayoutView="0" workbookViewId="0" topLeftCell="A1">
      <selection activeCell="E49" sqref="E49"/>
    </sheetView>
  </sheetViews>
  <sheetFormatPr defaultColWidth="9.140625" defaultRowHeight="12.75"/>
  <cols>
    <col min="1" max="1" width="7.28125" style="1" customWidth="1"/>
    <col min="2" max="2" width="11.00390625" style="1" customWidth="1"/>
    <col min="3" max="126" width="15.7109375" style="1" customWidth="1"/>
    <col min="127" max="16384" width="9.140625" style="1" customWidth="1"/>
  </cols>
  <sheetData>
    <row r="2" spans="1:10" s="4" customFormat="1" ht="20.25">
      <c r="A2" s="33" t="s">
        <v>167</v>
      </c>
      <c r="B2" s="34"/>
      <c r="C2" s="34"/>
      <c r="D2" s="34"/>
      <c r="E2" s="34"/>
      <c r="F2" s="34"/>
      <c r="G2" s="34"/>
      <c r="H2" s="34"/>
      <c r="I2" s="34"/>
      <c r="J2" s="34"/>
    </row>
    <row r="7" spans="1:126" s="10" customFormat="1" ht="12.75">
      <c r="A7" s="18"/>
      <c r="C7" s="10" t="s">
        <v>33</v>
      </c>
      <c r="D7" s="10" t="s">
        <v>34</v>
      </c>
      <c r="E7" s="10" t="s">
        <v>35</v>
      </c>
      <c r="F7" s="10" t="s">
        <v>36</v>
      </c>
      <c r="G7" s="10" t="s">
        <v>37</v>
      </c>
      <c r="H7" s="10" t="s">
        <v>38</v>
      </c>
      <c r="I7" s="10" t="s">
        <v>39</v>
      </c>
      <c r="J7" s="10" t="s">
        <v>40</v>
      </c>
      <c r="K7" s="10" t="s">
        <v>41</v>
      </c>
      <c r="L7" s="10" t="s">
        <v>42</v>
      </c>
      <c r="M7" s="10" t="s">
        <v>43</v>
      </c>
      <c r="N7" s="10" t="s">
        <v>44</v>
      </c>
      <c r="O7" s="10" t="s">
        <v>45</v>
      </c>
      <c r="P7" s="10" t="s">
        <v>46</v>
      </c>
      <c r="Q7" s="10" t="s">
        <v>47</v>
      </c>
      <c r="R7" s="10" t="s">
        <v>48</v>
      </c>
      <c r="S7" s="10" t="s">
        <v>49</v>
      </c>
      <c r="T7" s="10" t="s">
        <v>50</v>
      </c>
      <c r="U7" s="10" t="s">
        <v>51</v>
      </c>
      <c r="V7" s="10" t="s">
        <v>52</v>
      </c>
      <c r="W7" s="10" t="s">
        <v>53</v>
      </c>
      <c r="X7" s="10" t="s">
        <v>54</v>
      </c>
      <c r="Y7" s="10" t="s">
        <v>55</v>
      </c>
      <c r="Z7" s="10" t="s">
        <v>56</v>
      </c>
      <c r="AA7" s="10" t="s">
        <v>57</v>
      </c>
      <c r="AB7" s="10" t="s">
        <v>58</v>
      </c>
      <c r="AC7" s="10" t="s">
        <v>59</v>
      </c>
      <c r="AD7" s="10" t="s">
        <v>60</v>
      </c>
      <c r="AE7" s="10" t="s">
        <v>61</v>
      </c>
      <c r="AF7" s="10" t="s">
        <v>62</v>
      </c>
      <c r="AG7" s="10" t="s">
        <v>63</v>
      </c>
      <c r="AH7" s="10" t="s">
        <v>64</v>
      </c>
      <c r="AI7" s="10" t="s">
        <v>65</v>
      </c>
      <c r="AJ7" s="10" t="s">
        <v>66</v>
      </c>
      <c r="AK7" s="10" t="s">
        <v>67</v>
      </c>
      <c r="AL7" s="10" t="s">
        <v>68</v>
      </c>
      <c r="AM7" s="10" t="s">
        <v>69</v>
      </c>
      <c r="AN7" s="10" t="s">
        <v>70</v>
      </c>
      <c r="AO7" s="10" t="s">
        <v>71</v>
      </c>
      <c r="AP7" s="10" t="s">
        <v>72</v>
      </c>
      <c r="AQ7" s="10" t="s">
        <v>73</v>
      </c>
      <c r="AR7" s="10" t="s">
        <v>74</v>
      </c>
      <c r="AS7" s="10" t="s">
        <v>75</v>
      </c>
      <c r="AT7" s="10" t="s">
        <v>76</v>
      </c>
      <c r="AU7" s="10" t="s">
        <v>77</v>
      </c>
      <c r="AV7" s="10" t="s">
        <v>78</v>
      </c>
      <c r="AW7" s="10" t="s">
        <v>79</v>
      </c>
      <c r="AX7" s="10" t="s">
        <v>80</v>
      </c>
      <c r="AY7" s="10" t="s">
        <v>81</v>
      </c>
      <c r="AZ7" s="10" t="s">
        <v>82</v>
      </c>
      <c r="BA7" s="10" t="s">
        <v>83</v>
      </c>
      <c r="BB7" s="10" t="s">
        <v>84</v>
      </c>
      <c r="BC7" s="10" t="s">
        <v>85</v>
      </c>
      <c r="BD7" s="10" t="s">
        <v>86</v>
      </c>
      <c r="BE7" s="10" t="s">
        <v>87</v>
      </c>
      <c r="BF7" s="10" t="s">
        <v>88</v>
      </c>
      <c r="BG7" s="10" t="s">
        <v>89</v>
      </c>
      <c r="BH7" s="10" t="s">
        <v>90</v>
      </c>
      <c r="BI7" s="10" t="s">
        <v>91</v>
      </c>
      <c r="BJ7" s="10" t="s">
        <v>92</v>
      </c>
      <c r="BK7" s="10" t="s">
        <v>93</v>
      </c>
      <c r="BL7" s="10" t="s">
        <v>94</v>
      </c>
      <c r="BM7" s="10" t="s">
        <v>95</v>
      </c>
      <c r="BN7" s="10" t="s">
        <v>96</v>
      </c>
      <c r="BO7" s="10" t="s">
        <v>97</v>
      </c>
      <c r="BP7" s="10" t="s">
        <v>98</v>
      </c>
      <c r="BQ7" s="10" t="s">
        <v>99</v>
      </c>
      <c r="BR7" s="10" t="s">
        <v>100</v>
      </c>
      <c r="BS7" s="10" t="s">
        <v>101</v>
      </c>
      <c r="BT7" s="10" t="s">
        <v>102</v>
      </c>
      <c r="BU7" s="10" t="s">
        <v>103</v>
      </c>
      <c r="BV7" s="10" t="s">
        <v>104</v>
      </c>
      <c r="BW7" s="10" t="s">
        <v>105</v>
      </c>
      <c r="BX7" s="10" t="s">
        <v>106</v>
      </c>
      <c r="BY7" s="10" t="s">
        <v>107</v>
      </c>
      <c r="BZ7" s="10" t="s">
        <v>108</v>
      </c>
      <c r="CA7" s="10" t="s">
        <v>109</v>
      </c>
      <c r="CB7" s="10" t="s">
        <v>110</v>
      </c>
      <c r="CC7" s="10" t="s">
        <v>111</v>
      </c>
      <c r="CD7" s="10" t="s">
        <v>112</v>
      </c>
      <c r="CE7" s="10" t="s">
        <v>113</v>
      </c>
      <c r="CF7" s="10" t="s">
        <v>114</v>
      </c>
      <c r="CG7" s="10" t="s">
        <v>115</v>
      </c>
      <c r="CH7" s="10" t="s">
        <v>116</v>
      </c>
      <c r="CI7" s="10" t="s">
        <v>117</v>
      </c>
      <c r="CJ7" s="10" t="s">
        <v>118</v>
      </c>
      <c r="CK7" s="10" t="s">
        <v>119</v>
      </c>
      <c r="CL7" s="10" t="s">
        <v>120</v>
      </c>
      <c r="CM7" s="10" t="s">
        <v>121</v>
      </c>
      <c r="CN7" s="10" t="s">
        <v>122</v>
      </c>
      <c r="CO7" s="10" t="s">
        <v>123</v>
      </c>
      <c r="CP7" s="10" t="s">
        <v>124</v>
      </c>
      <c r="CQ7" s="10" t="s">
        <v>125</v>
      </c>
      <c r="CR7" s="10" t="s">
        <v>126</v>
      </c>
      <c r="CS7" s="10" t="s">
        <v>127</v>
      </c>
      <c r="CT7" s="10" t="s">
        <v>128</v>
      </c>
      <c r="CU7" s="10" t="s">
        <v>129</v>
      </c>
      <c r="CV7" s="10" t="s">
        <v>130</v>
      </c>
      <c r="CW7" s="10" t="s">
        <v>131</v>
      </c>
      <c r="CX7" s="10" t="s">
        <v>132</v>
      </c>
      <c r="CY7" s="10" t="s">
        <v>133</v>
      </c>
      <c r="CZ7" s="10" t="s">
        <v>134</v>
      </c>
      <c r="DA7" s="10" t="s">
        <v>135</v>
      </c>
      <c r="DB7" s="10" t="s">
        <v>136</v>
      </c>
      <c r="DC7" s="10" t="s">
        <v>137</v>
      </c>
      <c r="DD7" s="10" t="s">
        <v>138</v>
      </c>
      <c r="DE7" s="10" t="s">
        <v>139</v>
      </c>
      <c r="DF7" s="10" t="s">
        <v>140</v>
      </c>
      <c r="DG7" s="10" t="s">
        <v>141</v>
      </c>
      <c r="DH7" s="10" t="s">
        <v>142</v>
      </c>
      <c r="DI7" s="10" t="s">
        <v>143</v>
      </c>
      <c r="DJ7" s="10" t="s">
        <v>144</v>
      </c>
      <c r="DK7" s="10" t="s">
        <v>145</v>
      </c>
      <c r="DL7" s="10" t="s">
        <v>146</v>
      </c>
      <c r="DM7" s="10" t="s">
        <v>147</v>
      </c>
      <c r="DN7" s="10" t="s">
        <v>148</v>
      </c>
      <c r="DO7" s="10" t="s">
        <v>149</v>
      </c>
      <c r="DP7" s="10" t="s">
        <v>150</v>
      </c>
      <c r="DQ7" s="10" t="s">
        <v>151</v>
      </c>
      <c r="DR7" s="10" t="s">
        <v>152</v>
      </c>
      <c r="DS7" s="10" t="s">
        <v>153</v>
      </c>
      <c r="DT7" s="10" t="s">
        <v>154</v>
      </c>
      <c r="DU7" s="10" t="s">
        <v>155</v>
      </c>
      <c r="DV7" s="10" t="s">
        <v>156</v>
      </c>
    </row>
    <row r="8" spans="1:2" s="22" customFormat="1" ht="12.75">
      <c r="A8" s="6"/>
      <c r="B8" s="8" t="s">
        <v>0</v>
      </c>
    </row>
    <row r="9" spans="1:151" ht="15.75">
      <c r="A9" s="6"/>
      <c r="B9" s="23" t="s">
        <v>3</v>
      </c>
      <c r="C9" s="21">
        <f>SUM(D9:DV9)</f>
        <v>2528007.3530000006</v>
      </c>
      <c r="D9" s="36">
        <f>1068</f>
        <v>1068</v>
      </c>
      <c r="E9" s="36">
        <v>6.18</v>
      </c>
      <c r="F9" s="36">
        <v>8261.7</v>
      </c>
      <c r="G9" s="36">
        <v>1277.7</v>
      </c>
      <c r="H9" s="36">
        <v>8951.3</v>
      </c>
      <c r="I9" s="36">
        <v>3776.5</v>
      </c>
      <c r="J9" s="36">
        <v>7406</v>
      </c>
      <c r="K9" s="36">
        <v>145.35</v>
      </c>
      <c r="L9" s="36">
        <v>599</v>
      </c>
      <c r="M9" s="36">
        <v>51764</v>
      </c>
      <c r="N9" s="36">
        <v>129</v>
      </c>
      <c r="O9" s="36">
        <v>8683.3</v>
      </c>
      <c r="P9" s="36">
        <v>7939.7</v>
      </c>
      <c r="Q9" s="36">
        <v>77.755</v>
      </c>
      <c r="R9" s="36">
        <v>2091.2</v>
      </c>
      <c r="S9" s="36">
        <v>483.432</v>
      </c>
      <c r="T9" s="36">
        <v>71676</v>
      </c>
      <c r="U9" s="36">
        <v>6259.6</v>
      </c>
      <c r="V9" s="36">
        <v>5275.177</v>
      </c>
      <c r="W9" s="36">
        <v>28699.2</v>
      </c>
      <c r="X9" s="36">
        <v>5381.5</v>
      </c>
      <c r="Y9" s="36">
        <v>720850</v>
      </c>
      <c r="Z9" s="36">
        <v>5909.7</v>
      </c>
      <c r="AA9" s="36">
        <v>2463.645</v>
      </c>
      <c r="AB9" s="36">
        <v>1553</v>
      </c>
      <c r="AC9" s="36">
        <v>3843</v>
      </c>
      <c r="AD9" s="36">
        <v>573.7</v>
      </c>
      <c r="AE9" s="36">
        <v>4732</v>
      </c>
      <c r="AF9" s="36">
        <v>2722.1</v>
      </c>
      <c r="AG9" s="36">
        <v>25.69</v>
      </c>
      <c r="AH9" s="36">
        <v>2652</v>
      </c>
      <c r="AI9" s="36">
        <v>6527.3</v>
      </c>
      <c r="AJ9" s="36">
        <v>32547.5</v>
      </c>
      <c r="AK9" s="36">
        <v>4550.2</v>
      </c>
      <c r="AL9" s="36">
        <v>3670</v>
      </c>
      <c r="AM9" s="36">
        <v>572.5</v>
      </c>
      <c r="AN9" s="36">
        <v>24896.568</v>
      </c>
      <c r="AO9" s="36">
        <v>801</v>
      </c>
      <c r="AP9" s="36">
        <v>4448</v>
      </c>
      <c r="AQ9" s="36">
        <v>23261.5</v>
      </c>
      <c r="AR9" s="36">
        <v>1303</v>
      </c>
      <c r="AS9" s="36">
        <v>1839.3</v>
      </c>
      <c r="AT9" s="36">
        <v>36604</v>
      </c>
      <c r="AU9" s="36">
        <v>3992.3</v>
      </c>
      <c r="AV9" s="36">
        <v>34.789</v>
      </c>
      <c r="AW9" s="36">
        <v>4511.6</v>
      </c>
      <c r="AX9" s="36">
        <v>7415</v>
      </c>
      <c r="AY9" s="36">
        <v>1199</v>
      </c>
      <c r="AZ9" s="36">
        <v>239.847</v>
      </c>
      <c r="BA9" s="36">
        <v>2299</v>
      </c>
      <c r="BB9" s="36">
        <v>3207.3</v>
      </c>
      <c r="BC9" s="36">
        <v>3849.1</v>
      </c>
      <c r="BD9" s="36">
        <v>156.4</v>
      </c>
      <c r="BE9" s="36">
        <v>368966.1</v>
      </c>
      <c r="BF9" s="36">
        <v>89838</v>
      </c>
      <c r="BG9" s="36">
        <v>14571.572</v>
      </c>
      <c r="BH9" s="36">
        <v>1670.7</v>
      </c>
      <c r="BI9" s="36">
        <v>2221.2</v>
      </c>
      <c r="BJ9" s="36">
        <v>21225</v>
      </c>
      <c r="BK9" s="36">
        <v>935.6</v>
      </c>
      <c r="BL9" s="36">
        <v>64460</v>
      </c>
      <c r="BM9" s="36">
        <v>4886.81</v>
      </c>
      <c r="BN9" s="36">
        <v>6698.8</v>
      </c>
      <c r="BO9" s="36">
        <v>30092</v>
      </c>
      <c r="BP9" s="36">
        <v>21156</v>
      </c>
      <c r="BQ9" s="36">
        <v>1243.126</v>
      </c>
      <c r="BR9" s="36">
        <v>1768.4</v>
      </c>
      <c r="BS9" s="36">
        <v>941.1</v>
      </c>
      <c r="BT9" s="36">
        <v>2983.8</v>
      </c>
      <c r="BU9" s="36">
        <v>529.6</v>
      </c>
      <c r="BV9" s="36">
        <v>391.1</v>
      </c>
      <c r="BW9" s="36">
        <v>2031</v>
      </c>
      <c r="BX9" s="36">
        <v>4458.929</v>
      </c>
      <c r="BY9" s="36">
        <v>9321.7</v>
      </c>
      <c r="BZ9" s="36">
        <v>283.413</v>
      </c>
      <c r="CA9" s="36">
        <v>919.9</v>
      </c>
      <c r="CB9" s="36">
        <v>73383.2</v>
      </c>
      <c r="CC9" s="36">
        <v>1514.6</v>
      </c>
      <c r="CD9" s="36">
        <v>809</v>
      </c>
      <c r="CE9" s="36">
        <v>7731</v>
      </c>
      <c r="CF9" s="36">
        <v>3504</v>
      </c>
      <c r="CG9" s="36">
        <v>1637.1</v>
      </c>
      <c r="CH9" s="36">
        <v>4348</v>
      </c>
      <c r="CI9" s="36">
        <v>281.645</v>
      </c>
      <c r="CJ9" s="36">
        <v>36847</v>
      </c>
      <c r="CK9" s="36">
        <v>940.108</v>
      </c>
      <c r="CL9" s="36">
        <v>2344.734</v>
      </c>
      <c r="CM9" s="36">
        <v>1190.39</v>
      </c>
      <c r="CN9" s="36">
        <v>7128.4</v>
      </c>
      <c r="CO9" s="36">
        <v>27775</v>
      </c>
      <c r="CP9" s="36">
        <v>14526</v>
      </c>
      <c r="CQ9" s="36">
        <v>5032.9</v>
      </c>
      <c r="CR9" s="36">
        <v>1174</v>
      </c>
      <c r="CS9" s="36">
        <v>280.122</v>
      </c>
      <c r="CT9" s="36">
        <v>10763.8</v>
      </c>
      <c r="CU9" s="36">
        <f>128792</f>
        <v>128792</v>
      </c>
      <c r="CV9" s="36">
        <v>2956.9</v>
      </c>
      <c r="CW9" s="36">
        <v>2.637</v>
      </c>
      <c r="CX9" s="36">
        <v>115</v>
      </c>
      <c r="CY9" s="36">
        <v>63.47</v>
      </c>
      <c r="CZ9" s="36">
        <v>5713.345</v>
      </c>
      <c r="DA9" s="36">
        <v>2094.8</v>
      </c>
      <c r="DB9" s="36">
        <v>81.23</v>
      </c>
      <c r="DC9" s="36">
        <v>2094.8</v>
      </c>
      <c r="DD9" s="36">
        <v>2101.7</v>
      </c>
      <c r="DE9" s="36">
        <v>894</v>
      </c>
      <c r="DF9" s="36">
        <v>11712</v>
      </c>
      <c r="DG9" s="36">
        <v>15505.9</v>
      </c>
      <c r="DH9" s="36">
        <v>12254</v>
      </c>
      <c r="DI9" s="36">
        <v>4159</v>
      </c>
      <c r="DJ9" s="36">
        <v>7968</v>
      </c>
      <c r="DK9" s="36">
        <v>18780</v>
      </c>
      <c r="DL9" s="36">
        <v>33001</v>
      </c>
      <c r="DM9" s="36">
        <v>503.1</v>
      </c>
      <c r="DN9" s="36">
        <v>42994</v>
      </c>
      <c r="DO9" s="36">
        <v>62108.6</v>
      </c>
      <c r="DP9" s="36">
        <v>27792.5</v>
      </c>
      <c r="DQ9" s="36">
        <f>135208</f>
        <v>135208</v>
      </c>
      <c r="DR9" s="36">
        <v>2135.2</v>
      </c>
      <c r="DS9" s="36">
        <v>8885</v>
      </c>
      <c r="DT9" s="36">
        <v>8821.8</v>
      </c>
      <c r="DU9" s="36">
        <v>597.44</v>
      </c>
      <c r="DV9" s="36">
        <v>4665.449</v>
      </c>
      <c r="DW9" s="24"/>
      <c r="DY9" s="24"/>
      <c r="DZ9" s="24"/>
      <c r="EA9" s="24"/>
      <c r="EB9" s="24"/>
      <c r="EC9" s="24"/>
      <c r="ED9" s="24"/>
      <c r="EE9" s="24"/>
      <c r="EF9" s="24"/>
      <c r="EG9" s="24"/>
      <c r="EH9" s="24"/>
      <c r="EI9" s="24"/>
      <c r="EJ9" s="24"/>
      <c r="EK9" s="24"/>
      <c r="EL9" s="24"/>
      <c r="EM9" s="24"/>
      <c r="EN9" s="24"/>
      <c r="EO9" s="24"/>
      <c r="EP9" s="24"/>
      <c r="EQ9" s="24"/>
      <c r="ER9" s="24"/>
      <c r="ES9" s="24"/>
      <c r="ET9" s="24"/>
      <c r="EU9" s="24"/>
    </row>
    <row r="10" spans="1:151" ht="18.75">
      <c r="A10" s="6"/>
      <c r="B10" s="23" t="s">
        <v>158</v>
      </c>
      <c r="C10" s="24"/>
      <c r="D10" s="37">
        <f>2.4</f>
        <v>2.4</v>
      </c>
      <c r="E10" s="37">
        <v>0.76</v>
      </c>
      <c r="F10" s="37">
        <v>1.86</v>
      </c>
      <c r="G10" s="37">
        <v>10.24</v>
      </c>
      <c r="H10" s="37">
        <v>0.57</v>
      </c>
      <c r="I10" s="37">
        <v>0.1</v>
      </c>
      <c r="J10" s="37">
        <v>9.94</v>
      </c>
      <c r="K10" s="37">
        <v>1.49</v>
      </c>
      <c r="L10" s="37">
        <v>0.99</v>
      </c>
      <c r="M10" s="37">
        <v>14.67</v>
      </c>
      <c r="N10" s="37">
        <v>18.76</v>
      </c>
      <c r="O10" s="37">
        <v>2.27</v>
      </c>
      <c r="P10" s="37">
        <v>0.32</v>
      </c>
      <c r="Q10" s="37">
        <v>2.96</v>
      </c>
      <c r="R10" s="37">
        <v>0.65</v>
      </c>
      <c r="S10" s="37">
        <v>3.71</v>
      </c>
      <c r="T10" s="37">
        <v>2.07</v>
      </c>
      <c r="U10" s="37">
        <v>2.26</v>
      </c>
      <c r="V10" s="37">
        <v>43.87</v>
      </c>
      <c r="W10" s="37">
        <v>0.3</v>
      </c>
      <c r="X10" s="37">
        <v>0.55</v>
      </c>
      <c r="Y10" s="37">
        <v>3.7</v>
      </c>
      <c r="Z10" s="37">
        <v>1.09</v>
      </c>
      <c r="AA10" s="37">
        <v>2.73</v>
      </c>
      <c r="AB10" s="37">
        <v>0.74</v>
      </c>
      <c r="AC10" s="37">
        <v>1.49</v>
      </c>
      <c r="AD10" s="37">
        <v>0.56</v>
      </c>
      <c r="AE10" s="37">
        <v>1.04</v>
      </c>
      <c r="AF10" s="37">
        <v>0.19</v>
      </c>
      <c r="AG10" s="37">
        <v>1.46</v>
      </c>
      <c r="AH10" s="37">
        <v>0.91</v>
      </c>
      <c r="AI10" s="37">
        <v>1.98</v>
      </c>
      <c r="AJ10" s="37">
        <v>2.81</v>
      </c>
      <c r="AK10" s="37">
        <v>4.05</v>
      </c>
      <c r="AL10" s="37">
        <v>3.14</v>
      </c>
      <c r="AM10" s="37">
        <v>1.38</v>
      </c>
      <c r="AN10" s="37">
        <v>3.14</v>
      </c>
      <c r="AO10" s="37">
        <v>2.33</v>
      </c>
      <c r="AP10" s="37">
        <v>0.4</v>
      </c>
      <c r="AQ10" s="37">
        <v>0.33</v>
      </c>
      <c r="AR10" s="37">
        <v>6.36</v>
      </c>
      <c r="AS10" s="37">
        <v>6.59</v>
      </c>
      <c r="AT10" s="37">
        <v>0.72</v>
      </c>
      <c r="AU10" s="37">
        <v>0.49</v>
      </c>
      <c r="AV10" s="37">
        <v>1.46</v>
      </c>
      <c r="AW10" s="37">
        <v>2.96</v>
      </c>
      <c r="AX10" s="37">
        <v>3.11</v>
      </c>
      <c r="AY10" s="37">
        <v>6.03</v>
      </c>
      <c r="AZ10" s="37">
        <v>2.07</v>
      </c>
      <c r="BA10" s="37">
        <v>3.42</v>
      </c>
      <c r="BB10" s="37">
        <v>0.44</v>
      </c>
      <c r="BC10" s="37">
        <v>1.65</v>
      </c>
      <c r="BD10" s="37">
        <v>0.33</v>
      </c>
      <c r="BE10" s="37">
        <v>10.66</v>
      </c>
      <c r="BF10" s="37">
        <v>6.8</v>
      </c>
      <c r="BG10" s="37">
        <v>4.61</v>
      </c>
      <c r="BH10" s="37">
        <v>0.1</v>
      </c>
      <c r="BI10" s="37">
        <v>0.82</v>
      </c>
      <c r="BJ10" s="37">
        <v>0.23</v>
      </c>
      <c r="BK10" s="37">
        <v>1.51</v>
      </c>
      <c r="BL10" s="37">
        <v>0.75</v>
      </c>
      <c r="BM10" s="37">
        <v>0.71</v>
      </c>
      <c r="BN10" s="37">
        <v>4.52</v>
      </c>
      <c r="BO10" s="37">
        <v>7.23</v>
      </c>
      <c r="BP10" s="37">
        <v>0.5</v>
      </c>
      <c r="BQ10" s="37">
        <v>0.54</v>
      </c>
      <c r="BR10" s="37">
        <v>5.63</v>
      </c>
      <c r="BS10" s="37">
        <v>1.73</v>
      </c>
      <c r="BT10" s="37">
        <v>1.75</v>
      </c>
      <c r="BU10" s="37">
        <v>0.26</v>
      </c>
      <c r="BV10" s="37">
        <v>0.96</v>
      </c>
      <c r="BW10" s="37">
        <v>1.95</v>
      </c>
      <c r="BX10" s="37">
        <v>5.4</v>
      </c>
      <c r="BY10" s="37">
        <v>0.93</v>
      </c>
      <c r="BZ10" s="37">
        <v>0.78</v>
      </c>
      <c r="CA10" s="37">
        <v>0.87</v>
      </c>
      <c r="CB10" s="37">
        <v>3.42</v>
      </c>
      <c r="CC10" s="37">
        <v>5.6</v>
      </c>
      <c r="CD10" s="37">
        <v>3.7</v>
      </c>
      <c r="CE10" s="37">
        <v>0.41</v>
      </c>
      <c r="CF10" s="37">
        <v>0.35</v>
      </c>
      <c r="CG10" s="37">
        <v>3.42</v>
      </c>
      <c r="CH10" s="37">
        <v>0.23</v>
      </c>
      <c r="CI10" s="37">
        <v>0.43</v>
      </c>
      <c r="CJ10" s="37">
        <v>6.39</v>
      </c>
      <c r="CK10" s="37">
        <v>0.55</v>
      </c>
      <c r="CL10" s="37">
        <v>1.12</v>
      </c>
      <c r="CM10" s="37">
        <v>1.98</v>
      </c>
      <c r="CN10" s="37">
        <v>0.31</v>
      </c>
      <c r="CO10" s="37">
        <v>1.12</v>
      </c>
      <c r="CP10" s="37">
        <v>0.9</v>
      </c>
      <c r="CQ10" s="37">
        <v>0.72</v>
      </c>
      <c r="CR10" s="37">
        <v>0.3</v>
      </c>
      <c r="CS10" s="37">
        <v>0.43</v>
      </c>
      <c r="CT10" s="37">
        <v>2.84</v>
      </c>
      <c r="CU10" s="37">
        <v>8.46</v>
      </c>
      <c r="CV10" s="37">
        <v>6.03</v>
      </c>
      <c r="CW10" s="37">
        <v>2.34</v>
      </c>
      <c r="CX10" s="37">
        <v>1.46</v>
      </c>
      <c r="CY10" s="37">
        <v>1.46</v>
      </c>
      <c r="CZ10" s="37">
        <v>0.43</v>
      </c>
      <c r="DA10" s="37">
        <v>0.7</v>
      </c>
      <c r="DB10" s="37">
        <v>1.01</v>
      </c>
      <c r="DC10" s="37">
        <v>0.7</v>
      </c>
      <c r="DD10" s="37">
        <v>1.47</v>
      </c>
      <c r="DE10" s="37">
        <v>0.58</v>
      </c>
      <c r="DF10" s="37">
        <v>0.82</v>
      </c>
      <c r="DG10" s="37">
        <v>0.37</v>
      </c>
      <c r="DH10" s="37">
        <v>6.76</v>
      </c>
      <c r="DI10" s="37">
        <v>0.52</v>
      </c>
      <c r="DJ10" s="37">
        <v>0.15</v>
      </c>
      <c r="DK10" s="37">
        <v>0.47</v>
      </c>
      <c r="DL10" s="37">
        <v>3.15</v>
      </c>
      <c r="DM10" s="37">
        <v>0.44</v>
      </c>
      <c r="DN10" s="37">
        <v>2.3</v>
      </c>
      <c r="DO10" s="37">
        <v>4.98</v>
      </c>
      <c r="DP10" s="37">
        <v>0.47</v>
      </c>
      <c r="DQ10" s="37">
        <f>0.31</f>
        <v>0.31</v>
      </c>
      <c r="DR10" s="37">
        <v>1.67</v>
      </c>
      <c r="DS10" s="37">
        <v>4.52</v>
      </c>
      <c r="DT10" s="37">
        <v>3.9</v>
      </c>
      <c r="DU10" s="37">
        <v>1.99</v>
      </c>
      <c r="DV10" s="37">
        <v>5.38</v>
      </c>
      <c r="DW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row>
    <row r="11" spans="1:151" ht="18.75">
      <c r="A11" s="6"/>
      <c r="B11" s="23" t="s">
        <v>159</v>
      </c>
      <c r="C11" s="24"/>
      <c r="D11" s="37">
        <f>3.07</f>
        <v>3.07</v>
      </c>
      <c r="E11" s="37">
        <v>0.85</v>
      </c>
      <c r="F11" s="37">
        <v>0.81</v>
      </c>
      <c r="G11" s="37">
        <v>2.49</v>
      </c>
      <c r="H11" s="37">
        <v>0.19</v>
      </c>
      <c r="I11" s="37">
        <v>0.12</v>
      </c>
      <c r="J11" s="37">
        <v>2.41</v>
      </c>
      <c r="K11" s="37">
        <v>1.39</v>
      </c>
      <c r="L11" s="37">
        <v>0.97</v>
      </c>
      <c r="M11" s="37">
        <v>6.87</v>
      </c>
      <c r="N11" s="37">
        <v>20.79</v>
      </c>
      <c r="O11" s="37">
        <v>0.96</v>
      </c>
      <c r="P11" s="37">
        <v>0.2912</v>
      </c>
      <c r="Q11" s="37">
        <v>1.51</v>
      </c>
      <c r="R11" s="37">
        <v>1.56</v>
      </c>
      <c r="S11" s="37">
        <v>2.22</v>
      </c>
      <c r="T11" s="37">
        <v>0.91</v>
      </c>
      <c r="U11" s="37">
        <v>1.86</v>
      </c>
      <c r="V11" s="37">
        <v>2.58</v>
      </c>
      <c r="W11" s="37">
        <v>0.31</v>
      </c>
      <c r="X11" s="37">
        <v>0.96</v>
      </c>
      <c r="Y11" s="37">
        <f>0.59*Y10</f>
        <v>2.183</v>
      </c>
      <c r="Z11" s="37">
        <v>1.37</v>
      </c>
      <c r="AA11" s="37">
        <v>1.67</v>
      </c>
      <c r="AB11" s="37">
        <v>0.77</v>
      </c>
      <c r="AC11" s="37">
        <v>1.39</v>
      </c>
      <c r="AD11" s="37">
        <v>0.36</v>
      </c>
      <c r="AE11" s="37">
        <v>0.42</v>
      </c>
      <c r="AF11" s="37">
        <v>0.24</v>
      </c>
      <c r="AG11" s="37">
        <v>1.62</v>
      </c>
      <c r="AH11" s="37">
        <v>1.48</v>
      </c>
      <c r="AI11" s="37">
        <v>2.4</v>
      </c>
      <c r="AJ11" s="37">
        <v>2</v>
      </c>
      <c r="AK11" s="37">
        <v>1.86</v>
      </c>
      <c r="AL11" s="37">
        <v>2.61</v>
      </c>
      <c r="AM11" s="37">
        <v>0.95</v>
      </c>
      <c r="AN11" s="37">
        <v>2.61</v>
      </c>
      <c r="AO11" s="37">
        <v>1.98</v>
      </c>
      <c r="AP11" s="37">
        <v>0.39</v>
      </c>
      <c r="AQ11" s="37">
        <v>0.35</v>
      </c>
      <c r="AR11" s="37">
        <v>2.67</v>
      </c>
      <c r="AS11" s="37">
        <v>1.85</v>
      </c>
      <c r="AT11" s="37">
        <v>0.38</v>
      </c>
      <c r="AU11" s="37">
        <v>0.5</v>
      </c>
      <c r="AV11" s="37">
        <v>1.62</v>
      </c>
      <c r="AW11" s="37">
        <v>1.51</v>
      </c>
      <c r="AX11" s="37">
        <v>1.31</v>
      </c>
      <c r="AY11" s="37">
        <v>2.54</v>
      </c>
      <c r="AZ11" s="37">
        <v>0.91</v>
      </c>
      <c r="BA11" s="37">
        <v>0.8</v>
      </c>
      <c r="BB11" s="37">
        <v>0.47</v>
      </c>
      <c r="BC11" s="37">
        <v>1.11</v>
      </c>
      <c r="BD11" s="37">
        <v>0.5</v>
      </c>
      <c r="BE11" s="37">
        <v>4.99</v>
      </c>
      <c r="BF11" s="37">
        <v>7.64</v>
      </c>
      <c r="BG11" s="37">
        <v>1.12</v>
      </c>
      <c r="BH11" s="37">
        <v>0.12</v>
      </c>
      <c r="BI11" s="37">
        <v>0.45</v>
      </c>
      <c r="BJ11" s="37">
        <v>0.27</v>
      </c>
      <c r="BK11" s="37">
        <v>1.4</v>
      </c>
      <c r="BL11" s="37">
        <v>0.44</v>
      </c>
      <c r="BM11" s="37">
        <v>1.23</v>
      </c>
      <c r="BN11" s="37">
        <v>0.99</v>
      </c>
      <c r="BO11" s="37">
        <v>3.03</v>
      </c>
      <c r="BP11" s="37">
        <v>0.53</v>
      </c>
      <c r="BQ11" s="37">
        <v>0.88</v>
      </c>
      <c r="BR11" s="37">
        <v>1.65</v>
      </c>
      <c r="BS11" s="37">
        <v>1.36</v>
      </c>
      <c r="BT11" s="37">
        <v>1.27</v>
      </c>
      <c r="BU11" s="37">
        <v>0.21</v>
      </c>
      <c r="BV11" s="37">
        <v>0.59</v>
      </c>
      <c r="BW11" s="37">
        <v>1.65</v>
      </c>
      <c r="BX11" s="37">
        <v>1.8</v>
      </c>
      <c r="BY11" s="37">
        <v>0.5</v>
      </c>
      <c r="BZ11" s="37">
        <v>0.6</v>
      </c>
      <c r="CA11" s="37">
        <v>1.01</v>
      </c>
      <c r="CB11" s="37">
        <v>1.65</v>
      </c>
      <c r="CC11" s="37">
        <v>2.08</v>
      </c>
      <c r="CD11" s="37">
        <v>2.71</v>
      </c>
      <c r="CE11" s="37">
        <v>0.36079999999999995</v>
      </c>
      <c r="CF11" s="37">
        <v>0.45</v>
      </c>
      <c r="CG11" s="37">
        <v>0.8</v>
      </c>
      <c r="CH11" s="37">
        <v>0.35</v>
      </c>
      <c r="CI11" s="37">
        <v>0.7</v>
      </c>
      <c r="CJ11" s="37">
        <v>2.99</v>
      </c>
      <c r="CK11" s="37">
        <v>0.34</v>
      </c>
      <c r="CL11" s="37">
        <v>1.26</v>
      </c>
      <c r="CM11" s="37">
        <v>1.02</v>
      </c>
      <c r="CN11" s="37">
        <v>0.55</v>
      </c>
      <c r="CO11" s="37">
        <v>1.26</v>
      </c>
      <c r="CP11" s="37">
        <v>0.87</v>
      </c>
      <c r="CQ11" s="37">
        <v>0.89</v>
      </c>
      <c r="CR11" s="37">
        <v>0.48</v>
      </c>
      <c r="CS11" s="37">
        <v>0.7</v>
      </c>
      <c r="CT11" s="37">
        <v>2.32</v>
      </c>
      <c r="CU11" s="37">
        <v>1.7</v>
      </c>
      <c r="CV11" s="37">
        <v>2.54</v>
      </c>
      <c r="CW11" s="37">
        <v>1.77</v>
      </c>
      <c r="CX11" s="37">
        <v>1.62</v>
      </c>
      <c r="CY11" s="37">
        <v>1.62</v>
      </c>
      <c r="CZ11" s="37">
        <v>0.7</v>
      </c>
      <c r="DA11" s="37">
        <v>0.59</v>
      </c>
      <c r="DB11" s="37">
        <v>1.01</v>
      </c>
      <c r="DC11" s="37">
        <v>0.38</v>
      </c>
      <c r="DD11" s="37">
        <v>0.93</v>
      </c>
      <c r="DE11" s="37">
        <v>0.62</v>
      </c>
      <c r="DF11" s="37">
        <v>0.49</v>
      </c>
      <c r="DG11" s="37">
        <v>0.46</v>
      </c>
      <c r="DH11" s="37">
        <v>3.16</v>
      </c>
      <c r="DI11" s="37">
        <v>0.45</v>
      </c>
      <c r="DJ11" s="37">
        <v>0.14</v>
      </c>
      <c r="DK11" s="37">
        <v>0.5</v>
      </c>
      <c r="DL11" s="37">
        <v>1.7</v>
      </c>
      <c r="DM11" s="37">
        <v>0.49</v>
      </c>
      <c r="DN11" s="37">
        <v>2.35</v>
      </c>
      <c r="DO11" s="37">
        <v>2.09</v>
      </c>
      <c r="DP11" s="37">
        <v>0.17</v>
      </c>
      <c r="DQ11" s="37">
        <f>0.36</f>
        <v>0.36</v>
      </c>
      <c r="DR11" s="37">
        <v>0.86</v>
      </c>
      <c r="DS11" s="37">
        <v>0.99</v>
      </c>
      <c r="DT11" s="37">
        <v>2.77</v>
      </c>
      <c r="DU11" s="37">
        <v>2.8</v>
      </c>
      <c r="DV11" s="37">
        <v>1.07</v>
      </c>
      <c r="DW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row>
    <row r="12" spans="1:126" ht="15.75">
      <c r="A12" s="6"/>
      <c r="B12" s="25" t="s">
        <v>7</v>
      </c>
      <c r="D12" s="37">
        <f>0.5</f>
        <v>0.5</v>
      </c>
      <c r="E12" s="37">
        <v>0.5</v>
      </c>
      <c r="F12" s="37">
        <v>0.5</v>
      </c>
      <c r="G12" s="37">
        <v>0.5</v>
      </c>
      <c r="H12" s="37">
        <v>0.5</v>
      </c>
      <c r="I12" s="37">
        <v>0.5</v>
      </c>
      <c r="J12" s="37">
        <v>0.5</v>
      </c>
      <c r="K12" s="37">
        <v>0.5</v>
      </c>
      <c r="L12" s="37">
        <v>0.5</v>
      </c>
      <c r="M12" s="37">
        <v>0.5</v>
      </c>
      <c r="N12" s="37">
        <v>0.5</v>
      </c>
      <c r="O12" s="37">
        <v>0.5</v>
      </c>
      <c r="P12" s="37">
        <v>0.5</v>
      </c>
      <c r="Q12" s="37">
        <v>0.5</v>
      </c>
      <c r="R12" s="37">
        <v>0.5</v>
      </c>
      <c r="S12" s="37">
        <v>0.5</v>
      </c>
      <c r="T12" s="37">
        <v>0.5</v>
      </c>
      <c r="U12" s="37">
        <v>0.5</v>
      </c>
      <c r="V12" s="37">
        <v>0.5</v>
      </c>
      <c r="W12" s="37">
        <v>0.5</v>
      </c>
      <c r="X12" s="37">
        <v>0.5</v>
      </c>
      <c r="Y12" s="37">
        <v>0.5</v>
      </c>
      <c r="Z12" s="37">
        <v>0.5</v>
      </c>
      <c r="AA12" s="37">
        <v>0.5</v>
      </c>
      <c r="AB12" s="37">
        <v>0.5</v>
      </c>
      <c r="AC12" s="37">
        <v>0.5</v>
      </c>
      <c r="AD12" s="37">
        <v>0.5</v>
      </c>
      <c r="AE12" s="37">
        <v>0.5</v>
      </c>
      <c r="AF12" s="37">
        <v>0.5</v>
      </c>
      <c r="AG12" s="37">
        <v>0.5</v>
      </c>
      <c r="AH12" s="37">
        <v>0.5</v>
      </c>
      <c r="AI12" s="37">
        <v>0.5</v>
      </c>
      <c r="AJ12" s="37">
        <v>0.5</v>
      </c>
      <c r="AK12" s="37">
        <v>0.5</v>
      </c>
      <c r="AL12" s="37">
        <v>0.5</v>
      </c>
      <c r="AM12" s="37">
        <v>0.5</v>
      </c>
      <c r="AN12" s="37">
        <v>0.5</v>
      </c>
      <c r="AO12" s="37">
        <v>0.5</v>
      </c>
      <c r="AP12" s="37">
        <v>0.5</v>
      </c>
      <c r="AQ12" s="37">
        <v>0.5</v>
      </c>
      <c r="AR12" s="37">
        <v>0.5</v>
      </c>
      <c r="AS12" s="37">
        <v>0.5</v>
      </c>
      <c r="AT12" s="37">
        <v>0.5</v>
      </c>
      <c r="AU12" s="37">
        <v>0.5</v>
      </c>
      <c r="AV12" s="37">
        <v>0.5</v>
      </c>
      <c r="AW12" s="37">
        <v>0.5</v>
      </c>
      <c r="AX12" s="37">
        <v>0.5</v>
      </c>
      <c r="AY12" s="37">
        <v>0.5</v>
      </c>
      <c r="AZ12" s="37">
        <v>0.5</v>
      </c>
      <c r="BA12" s="37">
        <v>0.5</v>
      </c>
      <c r="BB12" s="37">
        <v>0.5</v>
      </c>
      <c r="BC12" s="37">
        <v>0.5</v>
      </c>
      <c r="BD12" s="37">
        <v>0.5</v>
      </c>
      <c r="BE12" s="37">
        <v>0.5</v>
      </c>
      <c r="BF12" s="37">
        <v>0.5</v>
      </c>
      <c r="BG12" s="37">
        <v>0.5</v>
      </c>
      <c r="BH12" s="37">
        <v>0.5</v>
      </c>
      <c r="BI12" s="37">
        <v>0.5</v>
      </c>
      <c r="BJ12" s="37">
        <v>0.5</v>
      </c>
      <c r="BK12" s="37">
        <v>0.5</v>
      </c>
      <c r="BL12" s="37">
        <v>0.5</v>
      </c>
      <c r="BM12" s="37">
        <v>0.5</v>
      </c>
      <c r="BN12" s="37">
        <v>0.5</v>
      </c>
      <c r="BO12" s="37">
        <v>0.5</v>
      </c>
      <c r="BP12" s="37">
        <v>0.5</v>
      </c>
      <c r="BQ12" s="37">
        <v>0.5</v>
      </c>
      <c r="BR12" s="37">
        <v>0.5</v>
      </c>
      <c r="BS12" s="37">
        <v>0.5</v>
      </c>
      <c r="BT12" s="37">
        <v>0.5</v>
      </c>
      <c r="BU12" s="37">
        <v>0.5</v>
      </c>
      <c r="BV12" s="37">
        <v>0.5</v>
      </c>
      <c r="BW12" s="37">
        <v>0.5</v>
      </c>
      <c r="BX12" s="37">
        <v>0.5</v>
      </c>
      <c r="BY12" s="37">
        <v>0.5</v>
      </c>
      <c r="BZ12" s="37">
        <v>0.5</v>
      </c>
      <c r="CA12" s="37">
        <v>0.5</v>
      </c>
      <c r="CB12" s="37">
        <v>0.5</v>
      </c>
      <c r="CC12" s="37">
        <v>0.5</v>
      </c>
      <c r="CD12" s="37">
        <v>0.5</v>
      </c>
      <c r="CE12" s="37">
        <v>0.5</v>
      </c>
      <c r="CF12" s="37">
        <v>0.5</v>
      </c>
      <c r="CG12" s="37">
        <v>0.5</v>
      </c>
      <c r="CH12" s="37">
        <v>0.5</v>
      </c>
      <c r="CI12" s="37">
        <v>0.5</v>
      </c>
      <c r="CJ12" s="37">
        <v>0.5</v>
      </c>
      <c r="CK12" s="37">
        <v>0.5</v>
      </c>
      <c r="CL12" s="37">
        <v>0.5</v>
      </c>
      <c r="CM12" s="37">
        <v>0.5</v>
      </c>
      <c r="CN12" s="37">
        <v>0.5</v>
      </c>
      <c r="CO12" s="37">
        <v>0.5</v>
      </c>
      <c r="CP12" s="37">
        <v>0.5</v>
      </c>
      <c r="CQ12" s="37">
        <v>0.5</v>
      </c>
      <c r="CR12" s="37">
        <v>0.5</v>
      </c>
      <c r="CS12" s="37">
        <v>0.5</v>
      </c>
      <c r="CT12" s="37">
        <v>0.5</v>
      </c>
      <c r="CU12" s="37">
        <v>0.5</v>
      </c>
      <c r="CV12" s="37">
        <v>0.5</v>
      </c>
      <c r="CW12" s="37">
        <v>0.5</v>
      </c>
      <c r="CX12" s="37">
        <v>0.5</v>
      </c>
      <c r="CY12" s="37">
        <v>0.5</v>
      </c>
      <c r="CZ12" s="37">
        <v>0.5</v>
      </c>
      <c r="DA12" s="37">
        <v>0.5</v>
      </c>
      <c r="DB12" s="37">
        <v>0.5</v>
      </c>
      <c r="DC12" s="37">
        <v>0.5</v>
      </c>
      <c r="DD12" s="37">
        <v>0.5</v>
      </c>
      <c r="DE12" s="37">
        <v>0.5</v>
      </c>
      <c r="DF12" s="37">
        <v>0.5</v>
      </c>
      <c r="DG12" s="37">
        <v>0.5</v>
      </c>
      <c r="DH12" s="37">
        <v>0.5</v>
      </c>
      <c r="DI12" s="37">
        <v>0.5</v>
      </c>
      <c r="DJ12" s="37">
        <v>0.5</v>
      </c>
      <c r="DK12" s="37">
        <v>0.5</v>
      </c>
      <c r="DL12" s="37">
        <v>0.5</v>
      </c>
      <c r="DM12" s="37">
        <v>0.5</v>
      </c>
      <c r="DN12" s="37">
        <v>0.5</v>
      </c>
      <c r="DO12" s="37">
        <v>0.5</v>
      </c>
      <c r="DP12" s="37">
        <v>0.5</v>
      </c>
      <c r="DQ12" s="37">
        <f>0.5</f>
        <v>0.5</v>
      </c>
      <c r="DR12" s="37">
        <v>0.5</v>
      </c>
      <c r="DS12" s="37">
        <v>0.5</v>
      </c>
      <c r="DT12" s="37">
        <v>0.5</v>
      </c>
      <c r="DU12" s="37">
        <v>0.5</v>
      </c>
      <c r="DV12" s="37">
        <v>0.5</v>
      </c>
    </row>
    <row r="13" ht="12.75">
      <c r="A13" s="6"/>
    </row>
    <row r="14" spans="1:2" s="22" customFormat="1" ht="12.75">
      <c r="A14" s="6"/>
      <c r="B14" s="8" t="s">
        <v>9</v>
      </c>
    </row>
    <row r="15" spans="1:126" ht="18.75">
      <c r="A15" s="6"/>
      <c r="B15" s="5" t="s">
        <v>160</v>
      </c>
      <c r="D15" s="2">
        <f aca="true" t="shared" si="0" ref="D15:AI15">+D11/D10</f>
        <v>1.2791666666666666</v>
      </c>
      <c r="E15" s="2">
        <f t="shared" si="0"/>
        <v>1.118421052631579</v>
      </c>
      <c r="F15" s="2">
        <f t="shared" si="0"/>
        <v>0.43548387096774194</v>
      </c>
      <c r="G15" s="2">
        <f t="shared" si="0"/>
        <v>0.24316406250000003</v>
      </c>
      <c r="H15" s="2">
        <f t="shared" si="0"/>
        <v>0.33333333333333337</v>
      </c>
      <c r="I15" s="2">
        <f t="shared" si="0"/>
        <v>1.2</v>
      </c>
      <c r="J15" s="2">
        <f t="shared" si="0"/>
        <v>0.24245472837022136</v>
      </c>
      <c r="K15" s="2">
        <f t="shared" si="0"/>
        <v>0.9328859060402684</v>
      </c>
      <c r="L15" s="2">
        <f t="shared" si="0"/>
        <v>0.9797979797979798</v>
      </c>
      <c r="M15" s="2">
        <f t="shared" si="0"/>
        <v>0.4683026584867076</v>
      </c>
      <c r="N15" s="2">
        <f t="shared" si="0"/>
        <v>1.1082089552238805</v>
      </c>
      <c r="O15" s="2">
        <f t="shared" si="0"/>
        <v>0.4229074889867841</v>
      </c>
      <c r="P15" s="2">
        <f t="shared" si="0"/>
        <v>0.91</v>
      </c>
      <c r="Q15" s="2">
        <f t="shared" si="0"/>
        <v>0.5101351351351352</v>
      </c>
      <c r="R15" s="2">
        <f t="shared" si="0"/>
        <v>2.4</v>
      </c>
      <c r="S15" s="2">
        <f t="shared" si="0"/>
        <v>0.5983827493261457</v>
      </c>
      <c r="T15" s="2">
        <f t="shared" si="0"/>
        <v>0.4396135265700484</v>
      </c>
      <c r="U15" s="2">
        <f t="shared" si="0"/>
        <v>0.8230088495575223</v>
      </c>
      <c r="V15" s="2">
        <f t="shared" si="0"/>
        <v>0.058810120811488495</v>
      </c>
      <c r="W15" s="2">
        <f t="shared" si="0"/>
        <v>1.0333333333333334</v>
      </c>
      <c r="X15" s="2">
        <f t="shared" si="0"/>
        <v>1.7454545454545451</v>
      </c>
      <c r="Y15" s="2">
        <f t="shared" si="0"/>
        <v>0.59</v>
      </c>
      <c r="Z15" s="2">
        <f t="shared" si="0"/>
        <v>1.2568807339449541</v>
      </c>
      <c r="AA15" s="2">
        <f t="shared" si="0"/>
        <v>0.6117216117216117</v>
      </c>
      <c r="AB15" s="2">
        <f t="shared" si="0"/>
        <v>1.0405405405405406</v>
      </c>
      <c r="AC15" s="2">
        <f t="shared" si="0"/>
        <v>0.9328859060402684</v>
      </c>
      <c r="AD15" s="2">
        <f t="shared" si="0"/>
        <v>0.6428571428571428</v>
      </c>
      <c r="AE15" s="2">
        <f t="shared" si="0"/>
        <v>0.4038461538461538</v>
      </c>
      <c r="AF15" s="2">
        <f t="shared" si="0"/>
        <v>1.263157894736842</v>
      </c>
      <c r="AG15" s="2">
        <f t="shared" si="0"/>
        <v>1.1095890410958904</v>
      </c>
      <c r="AH15" s="2">
        <f t="shared" si="0"/>
        <v>1.6263736263736264</v>
      </c>
      <c r="AI15" s="2">
        <f t="shared" si="0"/>
        <v>1.2121212121212122</v>
      </c>
      <c r="AJ15" s="2">
        <f aca="true" t="shared" si="1" ref="AJ15:BO15">+AJ11/AJ10</f>
        <v>0.7117437722419929</v>
      </c>
      <c r="AK15" s="2">
        <f t="shared" si="1"/>
        <v>0.4592592592592593</v>
      </c>
      <c r="AL15" s="2">
        <f t="shared" si="1"/>
        <v>0.8312101910828025</v>
      </c>
      <c r="AM15" s="2">
        <f t="shared" si="1"/>
        <v>0.6884057971014493</v>
      </c>
      <c r="AN15" s="2">
        <f t="shared" si="1"/>
        <v>0.8312101910828025</v>
      </c>
      <c r="AO15" s="2">
        <f t="shared" si="1"/>
        <v>0.8497854077253219</v>
      </c>
      <c r="AP15" s="2">
        <f t="shared" si="1"/>
        <v>0.975</v>
      </c>
      <c r="AQ15" s="2">
        <f t="shared" si="1"/>
        <v>1.0606060606060606</v>
      </c>
      <c r="AR15" s="2">
        <f t="shared" si="1"/>
        <v>0.41981132075471694</v>
      </c>
      <c r="AS15" s="2">
        <f t="shared" si="1"/>
        <v>0.28072837632776937</v>
      </c>
      <c r="AT15" s="2">
        <f t="shared" si="1"/>
        <v>0.5277777777777778</v>
      </c>
      <c r="AU15" s="2">
        <f t="shared" si="1"/>
        <v>1.0204081632653061</v>
      </c>
      <c r="AV15" s="2">
        <f t="shared" si="1"/>
        <v>1.1095890410958904</v>
      </c>
      <c r="AW15" s="2">
        <f t="shared" si="1"/>
        <v>0.5101351351351352</v>
      </c>
      <c r="AX15" s="2">
        <f t="shared" si="1"/>
        <v>0.4212218649517685</v>
      </c>
      <c r="AY15" s="2">
        <f t="shared" si="1"/>
        <v>0.4212271973466003</v>
      </c>
      <c r="AZ15" s="2">
        <f t="shared" si="1"/>
        <v>0.4396135265700484</v>
      </c>
      <c r="BA15" s="2">
        <f t="shared" si="1"/>
        <v>0.23391812865497078</v>
      </c>
      <c r="BB15" s="2">
        <f t="shared" si="1"/>
        <v>1.0681818181818181</v>
      </c>
      <c r="BC15" s="2">
        <f t="shared" si="1"/>
        <v>0.6727272727272728</v>
      </c>
      <c r="BD15" s="2">
        <f t="shared" si="1"/>
        <v>1.5151515151515151</v>
      </c>
      <c r="BE15" s="2">
        <f t="shared" si="1"/>
        <v>0.46810506566604126</v>
      </c>
      <c r="BF15" s="2">
        <f t="shared" si="1"/>
        <v>1.1235294117647059</v>
      </c>
      <c r="BG15" s="2">
        <f t="shared" si="1"/>
        <v>0.24295010845986986</v>
      </c>
      <c r="BH15" s="2">
        <f t="shared" si="1"/>
        <v>1.2</v>
      </c>
      <c r="BI15" s="2">
        <f t="shared" si="1"/>
        <v>0.5487804878048781</v>
      </c>
      <c r="BJ15" s="2">
        <f t="shared" si="1"/>
        <v>1.173913043478261</v>
      </c>
      <c r="BK15" s="2">
        <f t="shared" si="1"/>
        <v>0.9271523178807947</v>
      </c>
      <c r="BL15" s="2">
        <f t="shared" si="1"/>
        <v>0.5866666666666667</v>
      </c>
      <c r="BM15" s="2">
        <f t="shared" si="1"/>
        <v>1.7323943661971832</v>
      </c>
      <c r="BN15" s="2">
        <f t="shared" si="1"/>
        <v>0.21902654867256638</v>
      </c>
      <c r="BO15" s="2">
        <f t="shared" si="1"/>
        <v>0.41908713692946054</v>
      </c>
      <c r="BP15" s="2">
        <f aca="true" t="shared" si="2" ref="BP15:CU15">+BP11/BP10</f>
        <v>1.06</v>
      </c>
      <c r="BQ15" s="2">
        <f t="shared" si="2"/>
        <v>1.6296296296296295</v>
      </c>
      <c r="BR15" s="2">
        <f t="shared" si="2"/>
        <v>0.2930728241563055</v>
      </c>
      <c r="BS15" s="2">
        <f t="shared" si="2"/>
        <v>0.7861271676300579</v>
      </c>
      <c r="BT15" s="2">
        <f t="shared" si="2"/>
        <v>0.7257142857142858</v>
      </c>
      <c r="BU15" s="2">
        <f t="shared" si="2"/>
        <v>0.8076923076923076</v>
      </c>
      <c r="BV15" s="2">
        <f t="shared" si="2"/>
        <v>0.6145833333333334</v>
      </c>
      <c r="BW15" s="2">
        <f t="shared" si="2"/>
        <v>0.8461538461538461</v>
      </c>
      <c r="BX15" s="2">
        <f t="shared" si="2"/>
        <v>0.3333333333333333</v>
      </c>
      <c r="BY15" s="2">
        <f t="shared" si="2"/>
        <v>0.5376344086021505</v>
      </c>
      <c r="BZ15" s="2">
        <f t="shared" si="2"/>
        <v>0.7692307692307692</v>
      </c>
      <c r="CA15" s="2">
        <f t="shared" si="2"/>
        <v>1.160919540229885</v>
      </c>
      <c r="CB15" s="2">
        <f t="shared" si="2"/>
        <v>0.4824561403508772</v>
      </c>
      <c r="CC15" s="2">
        <f t="shared" si="2"/>
        <v>0.37142857142857144</v>
      </c>
      <c r="CD15" s="2">
        <f t="shared" si="2"/>
        <v>0.7324324324324324</v>
      </c>
      <c r="CE15" s="2">
        <f t="shared" si="2"/>
        <v>0.8799999999999999</v>
      </c>
      <c r="CF15" s="2">
        <f t="shared" si="2"/>
        <v>1.2857142857142858</v>
      </c>
      <c r="CG15" s="2">
        <f t="shared" si="2"/>
        <v>0.23391812865497078</v>
      </c>
      <c r="CH15" s="2">
        <f t="shared" si="2"/>
        <v>1.5217391304347825</v>
      </c>
      <c r="CI15" s="2">
        <f t="shared" si="2"/>
        <v>1.627906976744186</v>
      </c>
      <c r="CJ15" s="2">
        <f t="shared" si="2"/>
        <v>0.46791862284820035</v>
      </c>
      <c r="CK15" s="2">
        <f t="shared" si="2"/>
        <v>0.6181818181818182</v>
      </c>
      <c r="CL15" s="2">
        <f t="shared" si="2"/>
        <v>1.125</v>
      </c>
      <c r="CM15" s="2">
        <f t="shared" si="2"/>
        <v>0.5151515151515151</v>
      </c>
      <c r="CN15" s="2">
        <f t="shared" si="2"/>
        <v>1.774193548387097</v>
      </c>
      <c r="CO15" s="2">
        <f t="shared" si="2"/>
        <v>1.125</v>
      </c>
      <c r="CP15" s="2">
        <f t="shared" si="2"/>
        <v>0.9666666666666667</v>
      </c>
      <c r="CQ15" s="2">
        <f t="shared" si="2"/>
        <v>1.2361111111111112</v>
      </c>
      <c r="CR15" s="2">
        <f t="shared" si="2"/>
        <v>1.6</v>
      </c>
      <c r="CS15" s="2">
        <f t="shared" si="2"/>
        <v>1.627906976744186</v>
      </c>
      <c r="CT15" s="2">
        <f t="shared" si="2"/>
        <v>0.8169014084507042</v>
      </c>
      <c r="CU15" s="2">
        <f t="shared" si="2"/>
        <v>0.20094562647754136</v>
      </c>
      <c r="CV15" s="2">
        <f aca="true" t="shared" si="3" ref="CV15:DV15">+CV11/CV10</f>
        <v>0.4212271973466003</v>
      </c>
      <c r="CW15" s="2">
        <f t="shared" si="3"/>
        <v>0.7564102564102565</v>
      </c>
      <c r="CX15" s="2">
        <f t="shared" si="3"/>
        <v>1.1095890410958904</v>
      </c>
      <c r="CY15" s="2">
        <f t="shared" si="3"/>
        <v>1.1095890410958904</v>
      </c>
      <c r="CZ15" s="2">
        <f t="shared" si="3"/>
        <v>1.627906976744186</v>
      </c>
      <c r="DA15" s="2">
        <f t="shared" si="3"/>
        <v>0.8428571428571429</v>
      </c>
      <c r="DB15" s="2">
        <f t="shared" si="3"/>
        <v>1</v>
      </c>
      <c r="DC15" s="2">
        <f t="shared" si="3"/>
        <v>0.5428571428571429</v>
      </c>
      <c r="DD15" s="2">
        <f t="shared" si="3"/>
        <v>0.6326530612244898</v>
      </c>
      <c r="DE15" s="2">
        <f t="shared" si="3"/>
        <v>1.0689655172413794</v>
      </c>
      <c r="DF15" s="2">
        <f t="shared" si="3"/>
        <v>0.5975609756097561</v>
      </c>
      <c r="DG15" s="2">
        <f t="shared" si="3"/>
        <v>1.2432432432432432</v>
      </c>
      <c r="DH15" s="2">
        <f t="shared" si="3"/>
        <v>0.4674556213017752</v>
      </c>
      <c r="DI15" s="2">
        <f t="shared" si="3"/>
        <v>0.8653846153846154</v>
      </c>
      <c r="DJ15" s="2">
        <f t="shared" si="3"/>
        <v>0.9333333333333335</v>
      </c>
      <c r="DK15" s="2">
        <f t="shared" si="3"/>
        <v>1.0638297872340425</v>
      </c>
      <c r="DL15" s="2">
        <f t="shared" si="3"/>
        <v>0.5396825396825397</v>
      </c>
      <c r="DM15" s="2">
        <f t="shared" si="3"/>
        <v>1.1136363636363635</v>
      </c>
      <c r="DN15" s="2">
        <f t="shared" si="3"/>
        <v>1.0217391304347827</v>
      </c>
      <c r="DO15" s="2">
        <f t="shared" si="3"/>
        <v>0.4196787148594377</v>
      </c>
      <c r="DP15" s="2">
        <f t="shared" si="3"/>
        <v>0.3617021276595745</v>
      </c>
      <c r="DQ15" s="2">
        <f t="shared" si="3"/>
        <v>1.161290322580645</v>
      </c>
      <c r="DR15" s="2">
        <f t="shared" si="3"/>
        <v>0.5149700598802396</v>
      </c>
      <c r="DS15" s="26">
        <f t="shared" si="3"/>
        <v>0.21902654867256638</v>
      </c>
      <c r="DT15" s="2">
        <f t="shared" si="3"/>
        <v>0.7102564102564103</v>
      </c>
      <c r="DU15" s="2">
        <f t="shared" si="3"/>
        <v>1.4070351758793969</v>
      </c>
      <c r="DV15" s="27">
        <f t="shared" si="3"/>
        <v>0.19888475836431227</v>
      </c>
    </row>
    <row r="16" spans="1:126" ht="18.75">
      <c r="A16" s="6"/>
      <c r="B16" s="5" t="s">
        <v>161</v>
      </c>
      <c r="C16" s="21">
        <f>SUM(D16:DV16)</f>
        <v>938028374.544842</v>
      </c>
      <c r="D16" s="21">
        <f aca="true" t="shared" si="4" ref="D16:AI16">(1-D12)*D9*1000/D10</f>
        <v>222500</v>
      </c>
      <c r="E16" s="21">
        <f t="shared" si="4"/>
        <v>4065.7894736842104</v>
      </c>
      <c r="F16" s="21">
        <f t="shared" si="4"/>
        <v>2220887.0967741935</v>
      </c>
      <c r="G16" s="21">
        <f t="shared" si="4"/>
        <v>62387.6953125</v>
      </c>
      <c r="H16" s="21">
        <f t="shared" si="4"/>
        <v>7852017.543859649</v>
      </c>
      <c r="I16" s="21">
        <f t="shared" si="4"/>
        <v>18882500</v>
      </c>
      <c r="J16" s="21">
        <f t="shared" si="4"/>
        <v>372535.21126760566</v>
      </c>
      <c r="K16" s="21">
        <f t="shared" si="4"/>
        <v>48775.1677852349</v>
      </c>
      <c r="L16" s="21">
        <f t="shared" si="4"/>
        <v>302525.2525252525</v>
      </c>
      <c r="M16" s="21">
        <f t="shared" si="4"/>
        <v>1764280.8452624404</v>
      </c>
      <c r="N16" s="21">
        <f t="shared" si="4"/>
        <v>3438.1663113006393</v>
      </c>
      <c r="O16" s="21">
        <f t="shared" si="4"/>
        <v>1912621.1453744494</v>
      </c>
      <c r="P16" s="21">
        <f t="shared" si="4"/>
        <v>12405781.25</v>
      </c>
      <c r="Q16" s="21">
        <f t="shared" si="4"/>
        <v>13134.29054054054</v>
      </c>
      <c r="R16" s="21">
        <f t="shared" si="4"/>
        <v>1608615.3846153843</v>
      </c>
      <c r="S16" s="21">
        <f t="shared" si="4"/>
        <v>65152.56064690027</v>
      </c>
      <c r="T16" s="21">
        <f t="shared" si="4"/>
        <v>17313043.47826087</v>
      </c>
      <c r="U16" s="21">
        <f t="shared" si="4"/>
        <v>1384867.2566371683</v>
      </c>
      <c r="V16" s="21">
        <f t="shared" si="4"/>
        <v>60122.82881240028</v>
      </c>
      <c r="W16" s="21">
        <f t="shared" si="4"/>
        <v>47832000</v>
      </c>
      <c r="X16" s="21">
        <f t="shared" si="4"/>
        <v>4892272.727272727</v>
      </c>
      <c r="Y16" s="21">
        <f t="shared" si="4"/>
        <v>97412162.16216215</v>
      </c>
      <c r="Z16" s="21">
        <f t="shared" si="4"/>
        <v>2710871.5596330273</v>
      </c>
      <c r="AA16" s="21">
        <f t="shared" si="4"/>
        <v>451217.032967033</v>
      </c>
      <c r="AB16" s="21">
        <f t="shared" si="4"/>
        <v>1049324.3243243243</v>
      </c>
      <c r="AC16" s="21">
        <f t="shared" si="4"/>
        <v>1289597.3154362417</v>
      </c>
      <c r="AD16" s="21">
        <f t="shared" si="4"/>
        <v>512232.1428571428</v>
      </c>
      <c r="AE16" s="21">
        <f t="shared" si="4"/>
        <v>2275000</v>
      </c>
      <c r="AF16" s="21">
        <f t="shared" si="4"/>
        <v>7163421.052631578</v>
      </c>
      <c r="AG16" s="21">
        <f t="shared" si="4"/>
        <v>8797.945205479453</v>
      </c>
      <c r="AH16" s="21">
        <f t="shared" si="4"/>
        <v>1457142.857142857</v>
      </c>
      <c r="AI16" s="21">
        <f t="shared" si="4"/>
        <v>1648308.0808080807</v>
      </c>
      <c r="AJ16" s="21">
        <f aca="true" t="shared" si="5" ref="AJ16:BO16">(1-AJ12)*AJ9*1000/AJ10</f>
        <v>5791370.106761565</v>
      </c>
      <c r="AK16" s="21">
        <f t="shared" si="5"/>
        <v>561753.0864197531</v>
      </c>
      <c r="AL16" s="21">
        <f t="shared" si="5"/>
        <v>584394.9044585987</v>
      </c>
      <c r="AM16" s="21">
        <f t="shared" si="5"/>
        <v>207427.53623188406</v>
      </c>
      <c r="AN16" s="21">
        <f t="shared" si="5"/>
        <v>3964421.6560509554</v>
      </c>
      <c r="AO16" s="21">
        <f t="shared" si="5"/>
        <v>171888.41201716737</v>
      </c>
      <c r="AP16" s="21">
        <f t="shared" si="5"/>
        <v>5560000</v>
      </c>
      <c r="AQ16" s="21">
        <f t="shared" si="5"/>
        <v>35244696.96969697</v>
      </c>
      <c r="AR16" s="21">
        <f t="shared" si="5"/>
        <v>102437.10691823899</v>
      </c>
      <c r="AS16" s="21">
        <f t="shared" si="5"/>
        <v>139552.35204855842</v>
      </c>
      <c r="AT16" s="21">
        <f t="shared" si="5"/>
        <v>25419444.444444444</v>
      </c>
      <c r="AU16" s="21">
        <f t="shared" si="5"/>
        <v>4073775.510204082</v>
      </c>
      <c r="AV16" s="21">
        <f t="shared" si="5"/>
        <v>11914.04109589041</v>
      </c>
      <c r="AW16" s="21">
        <f t="shared" si="5"/>
        <v>762094.5945945946</v>
      </c>
      <c r="AX16" s="21">
        <f t="shared" si="5"/>
        <v>1192122.186495177</v>
      </c>
      <c r="AY16" s="21">
        <f t="shared" si="5"/>
        <v>99419.56882255389</v>
      </c>
      <c r="AZ16" s="21">
        <f t="shared" si="5"/>
        <v>57934.057971014496</v>
      </c>
      <c r="BA16" s="21">
        <f t="shared" si="5"/>
        <v>336111.1111111111</v>
      </c>
      <c r="BB16" s="21">
        <f t="shared" si="5"/>
        <v>3644659.090909091</v>
      </c>
      <c r="BC16" s="21">
        <f t="shared" si="5"/>
        <v>1166393.9393939395</v>
      </c>
      <c r="BD16" s="21">
        <f t="shared" si="5"/>
        <v>236969.69696969696</v>
      </c>
      <c r="BE16" s="21">
        <f t="shared" si="5"/>
        <v>17306102.251407128</v>
      </c>
      <c r="BF16" s="21">
        <f t="shared" si="5"/>
        <v>6605735.294117647</v>
      </c>
      <c r="BG16" s="21">
        <f t="shared" si="5"/>
        <v>1580430.8026030369</v>
      </c>
      <c r="BH16" s="21">
        <f t="shared" si="5"/>
        <v>8353500</v>
      </c>
      <c r="BI16" s="21">
        <f t="shared" si="5"/>
        <v>1354390.243902439</v>
      </c>
      <c r="BJ16" s="21">
        <f t="shared" si="5"/>
        <v>46141304.347826086</v>
      </c>
      <c r="BK16" s="21">
        <f t="shared" si="5"/>
        <v>309801.32450331125</v>
      </c>
      <c r="BL16" s="21">
        <f t="shared" si="5"/>
        <v>42973333.333333336</v>
      </c>
      <c r="BM16" s="21">
        <f t="shared" si="5"/>
        <v>3441415.4929577466</v>
      </c>
      <c r="BN16" s="21">
        <f t="shared" si="5"/>
        <v>741017.6991150443</v>
      </c>
      <c r="BO16" s="21">
        <f t="shared" si="5"/>
        <v>2081051.1756569846</v>
      </c>
      <c r="BP16" s="21">
        <f aca="true" t="shared" si="6" ref="BP16:CU16">(1-BP12)*BP9*1000/BP10</f>
        <v>21156000</v>
      </c>
      <c r="BQ16" s="21">
        <f t="shared" si="6"/>
        <v>1151042.5925925926</v>
      </c>
      <c r="BR16" s="21">
        <f t="shared" si="6"/>
        <v>157051.50976909415</v>
      </c>
      <c r="BS16" s="21">
        <f t="shared" si="6"/>
        <v>271994.21965317917</v>
      </c>
      <c r="BT16" s="21">
        <f t="shared" si="6"/>
        <v>852514.2857142857</v>
      </c>
      <c r="BU16" s="21">
        <f t="shared" si="6"/>
        <v>1018461.5384615384</v>
      </c>
      <c r="BV16" s="21">
        <f t="shared" si="6"/>
        <v>203697.9166666667</v>
      </c>
      <c r="BW16" s="21">
        <f t="shared" si="6"/>
        <v>520769.2307692308</v>
      </c>
      <c r="BX16" s="21">
        <f t="shared" si="6"/>
        <v>412863.7962962963</v>
      </c>
      <c r="BY16" s="21">
        <f t="shared" si="6"/>
        <v>5011666.666666666</v>
      </c>
      <c r="BZ16" s="21">
        <f t="shared" si="6"/>
        <v>181675</v>
      </c>
      <c r="CA16" s="21">
        <f t="shared" si="6"/>
        <v>528678.1609195402</v>
      </c>
      <c r="CB16" s="21">
        <f t="shared" si="6"/>
        <v>10728538.011695907</v>
      </c>
      <c r="CC16" s="21">
        <f t="shared" si="6"/>
        <v>135232.14285714287</v>
      </c>
      <c r="CD16" s="21">
        <f t="shared" si="6"/>
        <v>109324.32432432432</v>
      </c>
      <c r="CE16" s="21">
        <f t="shared" si="6"/>
        <v>9428048.780487806</v>
      </c>
      <c r="CF16" s="21">
        <f t="shared" si="6"/>
        <v>5005714.285714286</v>
      </c>
      <c r="CG16" s="21">
        <f t="shared" si="6"/>
        <v>239342.1052631579</v>
      </c>
      <c r="CH16" s="21">
        <f t="shared" si="6"/>
        <v>9452173.913043479</v>
      </c>
      <c r="CI16" s="21">
        <f t="shared" si="6"/>
        <v>327494.18604651163</v>
      </c>
      <c r="CJ16" s="21">
        <f t="shared" si="6"/>
        <v>2883176.838810642</v>
      </c>
      <c r="CK16" s="21">
        <f t="shared" si="6"/>
        <v>854643.6363636362</v>
      </c>
      <c r="CL16" s="21">
        <f t="shared" si="6"/>
        <v>1046756.2499999999</v>
      </c>
      <c r="CM16" s="21">
        <f t="shared" si="6"/>
        <v>300603.5353535354</v>
      </c>
      <c r="CN16" s="21">
        <f t="shared" si="6"/>
        <v>11497419.35483871</v>
      </c>
      <c r="CO16" s="21">
        <f t="shared" si="6"/>
        <v>12399553.57142857</v>
      </c>
      <c r="CP16" s="21">
        <f t="shared" si="6"/>
        <v>8070000</v>
      </c>
      <c r="CQ16" s="21">
        <f t="shared" si="6"/>
        <v>3495069.4444444445</v>
      </c>
      <c r="CR16" s="21">
        <f t="shared" si="6"/>
        <v>1956666.6666666667</v>
      </c>
      <c r="CS16" s="21">
        <f t="shared" si="6"/>
        <v>325723.25581395347</v>
      </c>
      <c r="CT16" s="21">
        <f t="shared" si="6"/>
        <v>1895035.2112676057</v>
      </c>
      <c r="CU16" s="21">
        <f t="shared" si="6"/>
        <v>7611820.330969267</v>
      </c>
      <c r="CV16" s="21">
        <f aca="true" t="shared" si="7" ref="CV16:DV16">(1-CV12)*CV9*1000/CV10</f>
        <v>245182.42122719734</v>
      </c>
      <c r="CW16" s="21">
        <f t="shared" si="7"/>
        <v>563.4615384615385</v>
      </c>
      <c r="CX16" s="21">
        <f t="shared" si="7"/>
        <v>39383.561643835616</v>
      </c>
      <c r="CY16" s="21">
        <f t="shared" si="7"/>
        <v>21736.301369863013</v>
      </c>
      <c r="CZ16" s="21">
        <f t="shared" si="7"/>
        <v>6643424.4186046515</v>
      </c>
      <c r="DA16" s="21">
        <f t="shared" si="7"/>
        <v>1496285.7142857146</v>
      </c>
      <c r="DB16" s="21">
        <f t="shared" si="7"/>
        <v>40212.87128712871</v>
      </c>
      <c r="DC16" s="21">
        <f t="shared" si="7"/>
        <v>1496285.7142857146</v>
      </c>
      <c r="DD16" s="21">
        <f t="shared" si="7"/>
        <v>714863.9455782314</v>
      </c>
      <c r="DE16" s="21">
        <f t="shared" si="7"/>
        <v>770689.6551724138</v>
      </c>
      <c r="DF16" s="21">
        <f t="shared" si="7"/>
        <v>7141463.414634147</v>
      </c>
      <c r="DG16" s="21">
        <f t="shared" si="7"/>
        <v>20953918.91891892</v>
      </c>
      <c r="DH16" s="21">
        <f t="shared" si="7"/>
        <v>906360.9467455621</v>
      </c>
      <c r="DI16" s="21">
        <f t="shared" si="7"/>
        <v>3999038.4615384615</v>
      </c>
      <c r="DJ16" s="21">
        <f t="shared" si="7"/>
        <v>26560000</v>
      </c>
      <c r="DK16" s="21">
        <f t="shared" si="7"/>
        <v>19978723.40425532</v>
      </c>
      <c r="DL16" s="21">
        <f t="shared" si="7"/>
        <v>5238253.968253968</v>
      </c>
      <c r="DM16" s="21">
        <f t="shared" si="7"/>
        <v>571704.5454545454</v>
      </c>
      <c r="DN16" s="21">
        <f t="shared" si="7"/>
        <v>9346521.739130436</v>
      </c>
      <c r="DO16" s="21">
        <f t="shared" si="7"/>
        <v>6235803.212851405</v>
      </c>
      <c r="DP16" s="21">
        <f t="shared" si="7"/>
        <v>29566489.36170213</v>
      </c>
      <c r="DQ16" s="21">
        <f t="shared" si="7"/>
        <v>218077419.3548387</v>
      </c>
      <c r="DR16" s="21">
        <f t="shared" si="7"/>
        <v>639281.4371257485</v>
      </c>
      <c r="DS16" s="21">
        <f t="shared" si="7"/>
        <v>982853.982300885</v>
      </c>
      <c r="DT16" s="21">
        <f t="shared" si="7"/>
        <v>1131000</v>
      </c>
      <c r="DU16" s="21">
        <f t="shared" si="7"/>
        <v>150110.55276381908</v>
      </c>
      <c r="DV16" s="21">
        <f t="shared" si="7"/>
        <v>433591.91449814127</v>
      </c>
    </row>
    <row r="17" spans="1:126" ht="18.75">
      <c r="A17" s="6"/>
      <c r="B17" s="5" t="s">
        <v>162</v>
      </c>
      <c r="C17" s="21">
        <f>SUM(D17:DV17)</f>
        <v>1213448509.1014192</v>
      </c>
      <c r="D17" s="21">
        <f aca="true" t="shared" si="8" ref="D17:AI17">D12*D9*1000/D11</f>
        <v>173941.3680781759</v>
      </c>
      <c r="E17" s="21">
        <f t="shared" si="8"/>
        <v>3635.294117647059</v>
      </c>
      <c r="F17" s="21">
        <f t="shared" si="8"/>
        <v>5099814.814814815</v>
      </c>
      <c r="G17" s="21">
        <f t="shared" si="8"/>
        <v>256566.26506024096</v>
      </c>
      <c r="H17" s="21">
        <f t="shared" si="8"/>
        <v>23556052.63157895</v>
      </c>
      <c r="I17" s="21">
        <f t="shared" si="8"/>
        <v>15735416.666666668</v>
      </c>
      <c r="J17" s="21">
        <f t="shared" si="8"/>
        <v>1536514.5228215766</v>
      </c>
      <c r="K17" s="21">
        <f t="shared" si="8"/>
        <v>52284.17266187051</v>
      </c>
      <c r="L17" s="21">
        <f t="shared" si="8"/>
        <v>308762.88659793814</v>
      </c>
      <c r="M17" s="21">
        <f t="shared" si="8"/>
        <v>3767394.4687045123</v>
      </c>
      <c r="N17" s="21">
        <f t="shared" si="8"/>
        <v>3102.4531024531025</v>
      </c>
      <c r="O17" s="21">
        <f t="shared" si="8"/>
        <v>4522552.083333334</v>
      </c>
      <c r="P17" s="21">
        <f t="shared" si="8"/>
        <v>13632726.648351647</v>
      </c>
      <c r="Q17" s="21">
        <f t="shared" si="8"/>
        <v>25746.688741721853</v>
      </c>
      <c r="R17" s="21">
        <f t="shared" si="8"/>
        <v>670256.4102564101</v>
      </c>
      <c r="S17" s="21">
        <f t="shared" si="8"/>
        <v>108881.08108108107</v>
      </c>
      <c r="T17" s="21">
        <f t="shared" si="8"/>
        <v>39382417.58241758</v>
      </c>
      <c r="U17" s="21">
        <f t="shared" si="8"/>
        <v>1682688.1720430106</v>
      </c>
      <c r="V17" s="21">
        <f t="shared" si="8"/>
        <v>1022321.1240310078</v>
      </c>
      <c r="W17" s="21">
        <f t="shared" si="8"/>
        <v>46289032.258064516</v>
      </c>
      <c r="X17" s="21">
        <f t="shared" si="8"/>
        <v>2802864.5833333335</v>
      </c>
      <c r="Y17" s="21">
        <f t="shared" si="8"/>
        <v>165105359.59688503</v>
      </c>
      <c r="Z17" s="21">
        <f t="shared" si="8"/>
        <v>2156824.817518248</v>
      </c>
      <c r="AA17" s="21">
        <f t="shared" si="8"/>
        <v>737618.2634730539</v>
      </c>
      <c r="AB17" s="21">
        <f t="shared" si="8"/>
        <v>1008441.5584415584</v>
      </c>
      <c r="AC17" s="21">
        <f t="shared" si="8"/>
        <v>1382374.1007194247</v>
      </c>
      <c r="AD17" s="21">
        <f t="shared" si="8"/>
        <v>796805.5555555556</v>
      </c>
      <c r="AE17" s="21">
        <f t="shared" si="8"/>
        <v>5633333.333333334</v>
      </c>
      <c r="AF17" s="21">
        <f t="shared" si="8"/>
        <v>5671041.666666667</v>
      </c>
      <c r="AG17" s="21">
        <f t="shared" si="8"/>
        <v>7929.012345679012</v>
      </c>
      <c r="AH17" s="21">
        <f t="shared" si="8"/>
        <v>895945.9459459459</v>
      </c>
      <c r="AI17" s="21">
        <f t="shared" si="8"/>
        <v>1359854.1666666667</v>
      </c>
      <c r="AJ17" s="21">
        <f aca="true" t="shared" si="9" ref="AJ17:BO17">AJ12*AJ9*1000/AJ11</f>
        <v>8136875</v>
      </c>
      <c r="AK17" s="21">
        <f t="shared" si="9"/>
        <v>1223172.0430107526</v>
      </c>
      <c r="AL17" s="21">
        <f t="shared" si="9"/>
        <v>703065.1340996169</v>
      </c>
      <c r="AM17" s="21">
        <f t="shared" si="9"/>
        <v>301315.7894736842</v>
      </c>
      <c r="AN17" s="21">
        <f t="shared" si="9"/>
        <v>4769457.471264368</v>
      </c>
      <c r="AO17" s="21">
        <f t="shared" si="9"/>
        <v>202272.72727272726</v>
      </c>
      <c r="AP17" s="21">
        <f t="shared" si="9"/>
        <v>5702564.102564102</v>
      </c>
      <c r="AQ17" s="21">
        <f t="shared" si="9"/>
        <v>33230714.285714287</v>
      </c>
      <c r="AR17" s="21">
        <f t="shared" si="9"/>
        <v>244007.49063670414</v>
      </c>
      <c r="AS17" s="21">
        <f t="shared" si="9"/>
        <v>497108.1081081081</v>
      </c>
      <c r="AT17" s="21">
        <f t="shared" si="9"/>
        <v>48163157.89473684</v>
      </c>
      <c r="AU17" s="21">
        <f t="shared" si="9"/>
        <v>3992300</v>
      </c>
      <c r="AV17" s="21">
        <f t="shared" si="9"/>
        <v>10737.345679012345</v>
      </c>
      <c r="AW17" s="21">
        <f t="shared" si="9"/>
        <v>1493907.284768212</v>
      </c>
      <c r="AX17" s="21">
        <f t="shared" si="9"/>
        <v>2830152.671755725</v>
      </c>
      <c r="AY17" s="21">
        <f t="shared" si="9"/>
        <v>236023.6220472441</v>
      </c>
      <c r="AZ17" s="21">
        <f t="shared" si="9"/>
        <v>131784.06593406593</v>
      </c>
      <c r="BA17" s="21">
        <f t="shared" si="9"/>
        <v>1436875</v>
      </c>
      <c r="BB17" s="21">
        <f t="shared" si="9"/>
        <v>3412021.276595745</v>
      </c>
      <c r="BC17" s="21">
        <f t="shared" si="9"/>
        <v>1733828.8288288286</v>
      </c>
      <c r="BD17" s="21">
        <f t="shared" si="9"/>
        <v>156400</v>
      </c>
      <c r="BE17" s="21">
        <f t="shared" si="9"/>
        <v>36970551.102204405</v>
      </c>
      <c r="BF17" s="21">
        <f t="shared" si="9"/>
        <v>5879450.261780105</v>
      </c>
      <c r="BG17" s="21">
        <f t="shared" si="9"/>
        <v>6505166.071428571</v>
      </c>
      <c r="BH17" s="21">
        <f t="shared" si="9"/>
        <v>6961250</v>
      </c>
      <c r="BI17" s="21">
        <f t="shared" si="9"/>
        <v>2468000</v>
      </c>
      <c r="BJ17" s="21">
        <f t="shared" si="9"/>
        <v>39305555.55555555</v>
      </c>
      <c r="BK17" s="21">
        <f t="shared" si="9"/>
        <v>334142.85714285716</v>
      </c>
      <c r="BL17" s="21">
        <f t="shared" si="9"/>
        <v>73250000</v>
      </c>
      <c r="BM17" s="21">
        <f t="shared" si="9"/>
        <v>1986508.1300813009</v>
      </c>
      <c r="BN17" s="21">
        <f t="shared" si="9"/>
        <v>3383232.3232323234</v>
      </c>
      <c r="BO17" s="21">
        <f t="shared" si="9"/>
        <v>4965676.567656766</v>
      </c>
      <c r="BP17" s="21">
        <f aca="true" t="shared" si="10" ref="BP17:CU17">BP12*BP9*1000/BP11</f>
        <v>19958490.566037733</v>
      </c>
      <c r="BQ17" s="21">
        <f t="shared" si="10"/>
        <v>706321.5909090909</v>
      </c>
      <c r="BR17" s="21">
        <f t="shared" si="10"/>
        <v>535878.787878788</v>
      </c>
      <c r="BS17" s="21">
        <f t="shared" si="10"/>
        <v>345992.6470588235</v>
      </c>
      <c r="BT17" s="21">
        <f t="shared" si="10"/>
        <v>1174724.4094488188</v>
      </c>
      <c r="BU17" s="21">
        <f t="shared" si="10"/>
        <v>1260952.380952381</v>
      </c>
      <c r="BV17" s="21">
        <f t="shared" si="10"/>
        <v>331440.67796610174</v>
      </c>
      <c r="BW17" s="21">
        <f t="shared" si="10"/>
        <v>615454.5454545455</v>
      </c>
      <c r="BX17" s="21">
        <f t="shared" si="10"/>
        <v>1238591.3888888888</v>
      </c>
      <c r="BY17" s="21">
        <f t="shared" si="10"/>
        <v>9321700</v>
      </c>
      <c r="BZ17" s="21">
        <f t="shared" si="10"/>
        <v>236177.5</v>
      </c>
      <c r="CA17" s="21">
        <f t="shared" si="10"/>
        <v>455396.0396039604</v>
      </c>
      <c r="CB17" s="21">
        <f t="shared" si="10"/>
        <v>22237333.333333336</v>
      </c>
      <c r="CC17" s="21">
        <f t="shared" si="10"/>
        <v>364086.53846153844</v>
      </c>
      <c r="CD17" s="21">
        <f t="shared" si="10"/>
        <v>149261.9926199262</v>
      </c>
      <c r="CE17" s="21">
        <f t="shared" si="10"/>
        <v>10713691.79600887</v>
      </c>
      <c r="CF17" s="21">
        <f t="shared" si="10"/>
        <v>3893333.333333333</v>
      </c>
      <c r="CG17" s="21">
        <f t="shared" si="10"/>
        <v>1023187.5</v>
      </c>
      <c r="CH17" s="21">
        <f t="shared" si="10"/>
        <v>6211428.571428572</v>
      </c>
      <c r="CI17" s="21">
        <f t="shared" si="10"/>
        <v>201175</v>
      </c>
      <c r="CJ17" s="21">
        <f t="shared" si="10"/>
        <v>6161705.685618728</v>
      </c>
      <c r="CK17" s="21">
        <f t="shared" si="10"/>
        <v>1382511.7647058822</v>
      </c>
      <c r="CL17" s="21">
        <f t="shared" si="10"/>
        <v>930450</v>
      </c>
      <c r="CM17" s="21">
        <f t="shared" si="10"/>
        <v>583524.5098039216</v>
      </c>
      <c r="CN17" s="21">
        <f t="shared" si="10"/>
        <v>6480363.636363636</v>
      </c>
      <c r="CO17" s="21">
        <f t="shared" si="10"/>
        <v>11021825.396825397</v>
      </c>
      <c r="CP17" s="21">
        <f t="shared" si="10"/>
        <v>8348275.862068965</v>
      </c>
      <c r="CQ17" s="21">
        <f t="shared" si="10"/>
        <v>2827471.9101123596</v>
      </c>
      <c r="CR17" s="21">
        <f t="shared" si="10"/>
        <v>1222916.6666666667</v>
      </c>
      <c r="CS17" s="21">
        <f t="shared" si="10"/>
        <v>200087.14285714287</v>
      </c>
      <c r="CT17" s="21">
        <f t="shared" si="10"/>
        <v>2319784.4827586208</v>
      </c>
      <c r="CU17" s="21">
        <f t="shared" si="10"/>
        <v>37880000</v>
      </c>
      <c r="CV17" s="21">
        <f aca="true" t="shared" si="11" ref="CV17:DV17">CV12*CV9*1000/CV11</f>
        <v>582066.9291338583</v>
      </c>
      <c r="CW17" s="21">
        <f t="shared" si="11"/>
        <v>744.9152542372881</v>
      </c>
      <c r="CX17" s="21">
        <f t="shared" si="11"/>
        <v>35493.82716049383</v>
      </c>
      <c r="CY17" s="21">
        <f t="shared" si="11"/>
        <v>19589.506172839505</v>
      </c>
      <c r="CZ17" s="21">
        <f t="shared" si="11"/>
        <v>4080960.7142857146</v>
      </c>
      <c r="DA17" s="21">
        <f t="shared" si="11"/>
        <v>1775254.2372881358</v>
      </c>
      <c r="DB17" s="21">
        <f t="shared" si="11"/>
        <v>40212.87128712871</v>
      </c>
      <c r="DC17" s="21">
        <f t="shared" si="11"/>
        <v>2756315.7894736845</v>
      </c>
      <c r="DD17" s="21">
        <f t="shared" si="11"/>
        <v>1129946.2365591398</v>
      </c>
      <c r="DE17" s="21">
        <f t="shared" si="11"/>
        <v>720967.7419354839</v>
      </c>
      <c r="DF17" s="21">
        <f t="shared" si="11"/>
        <v>11951020.408163266</v>
      </c>
      <c r="DG17" s="21">
        <f t="shared" si="11"/>
        <v>16854239.13043478</v>
      </c>
      <c r="DH17" s="21">
        <f t="shared" si="11"/>
        <v>1938924.0506329113</v>
      </c>
      <c r="DI17" s="21">
        <f t="shared" si="11"/>
        <v>4621111.111111111</v>
      </c>
      <c r="DJ17" s="21">
        <f t="shared" si="11"/>
        <v>28457142.857142854</v>
      </c>
      <c r="DK17" s="21">
        <f t="shared" si="11"/>
        <v>18780000</v>
      </c>
      <c r="DL17" s="21">
        <f t="shared" si="11"/>
        <v>9706176.470588235</v>
      </c>
      <c r="DM17" s="21">
        <f t="shared" si="11"/>
        <v>513367.3469387755</v>
      </c>
      <c r="DN17" s="21">
        <f t="shared" si="11"/>
        <v>9147659.574468086</v>
      </c>
      <c r="DO17" s="21">
        <f t="shared" si="11"/>
        <v>14858516.746411484</v>
      </c>
      <c r="DP17" s="21">
        <f t="shared" si="11"/>
        <v>81742647.05882353</v>
      </c>
      <c r="DQ17" s="21">
        <f t="shared" si="11"/>
        <v>187788888.8888889</v>
      </c>
      <c r="DR17" s="21">
        <f t="shared" si="11"/>
        <v>1241395.3488372094</v>
      </c>
      <c r="DS17" s="21">
        <f t="shared" si="11"/>
        <v>4487373.737373738</v>
      </c>
      <c r="DT17" s="21">
        <f t="shared" si="11"/>
        <v>1592382.6714801444</v>
      </c>
      <c r="DU17" s="21">
        <f t="shared" si="11"/>
        <v>106685.71428571429</v>
      </c>
      <c r="DV17" s="21">
        <f t="shared" si="11"/>
        <v>2180116.355140187</v>
      </c>
    </row>
    <row r="18" ht="12.75">
      <c r="A18" s="6"/>
    </row>
    <row r="19" spans="1:2" s="22" customFormat="1" ht="12.75">
      <c r="A19" s="6"/>
      <c r="B19" s="8" t="s">
        <v>17</v>
      </c>
    </row>
    <row r="20" spans="1:126" ht="18.75">
      <c r="A20" s="6"/>
      <c r="B20" s="5" t="s">
        <v>160</v>
      </c>
      <c r="C20" s="35">
        <v>2</v>
      </c>
      <c r="D20" s="2">
        <f aca="true" t="shared" si="12" ref="D20:AI20">C20</f>
        <v>2</v>
      </c>
      <c r="E20" s="2">
        <f t="shared" si="12"/>
        <v>2</v>
      </c>
      <c r="F20" s="2">
        <f t="shared" si="12"/>
        <v>2</v>
      </c>
      <c r="G20" s="2">
        <f t="shared" si="12"/>
        <v>2</v>
      </c>
      <c r="H20" s="2">
        <f t="shared" si="12"/>
        <v>2</v>
      </c>
      <c r="I20" s="2">
        <f t="shared" si="12"/>
        <v>2</v>
      </c>
      <c r="J20" s="2">
        <f t="shared" si="12"/>
        <v>2</v>
      </c>
      <c r="K20" s="2">
        <f t="shared" si="12"/>
        <v>2</v>
      </c>
      <c r="L20" s="2">
        <f t="shared" si="12"/>
        <v>2</v>
      </c>
      <c r="M20" s="2">
        <f t="shared" si="12"/>
        <v>2</v>
      </c>
      <c r="N20" s="2">
        <f t="shared" si="12"/>
        <v>2</v>
      </c>
      <c r="O20" s="2">
        <f t="shared" si="12"/>
        <v>2</v>
      </c>
      <c r="P20" s="2">
        <f t="shared" si="12"/>
        <v>2</v>
      </c>
      <c r="Q20" s="2">
        <f t="shared" si="12"/>
        <v>2</v>
      </c>
      <c r="R20" s="2">
        <f t="shared" si="12"/>
        <v>2</v>
      </c>
      <c r="S20" s="2">
        <f t="shared" si="12"/>
        <v>2</v>
      </c>
      <c r="T20" s="2">
        <f t="shared" si="12"/>
        <v>2</v>
      </c>
      <c r="U20" s="2">
        <f t="shared" si="12"/>
        <v>2</v>
      </c>
      <c r="V20" s="2">
        <f t="shared" si="12"/>
        <v>2</v>
      </c>
      <c r="W20" s="2">
        <f t="shared" si="12"/>
        <v>2</v>
      </c>
      <c r="X20" s="2">
        <f t="shared" si="12"/>
        <v>2</v>
      </c>
      <c r="Y20" s="2">
        <f t="shared" si="12"/>
        <v>2</v>
      </c>
      <c r="Z20" s="2">
        <f t="shared" si="12"/>
        <v>2</v>
      </c>
      <c r="AA20" s="2">
        <f t="shared" si="12"/>
        <v>2</v>
      </c>
      <c r="AB20" s="2">
        <f t="shared" si="12"/>
        <v>2</v>
      </c>
      <c r="AC20" s="2">
        <f t="shared" si="12"/>
        <v>2</v>
      </c>
      <c r="AD20" s="2">
        <f t="shared" si="12"/>
        <v>2</v>
      </c>
      <c r="AE20" s="2">
        <f t="shared" si="12"/>
        <v>2</v>
      </c>
      <c r="AF20" s="2">
        <f t="shared" si="12"/>
        <v>2</v>
      </c>
      <c r="AG20" s="2">
        <f t="shared" si="12"/>
        <v>2</v>
      </c>
      <c r="AH20" s="2">
        <f t="shared" si="12"/>
        <v>2</v>
      </c>
      <c r="AI20" s="2">
        <f t="shared" si="12"/>
        <v>2</v>
      </c>
      <c r="AJ20" s="2">
        <f aca="true" t="shared" si="13" ref="AJ20:BO20">AI20</f>
        <v>2</v>
      </c>
      <c r="AK20" s="2">
        <f t="shared" si="13"/>
        <v>2</v>
      </c>
      <c r="AL20" s="2">
        <f t="shared" si="13"/>
        <v>2</v>
      </c>
      <c r="AM20" s="2">
        <f t="shared" si="13"/>
        <v>2</v>
      </c>
      <c r="AN20" s="2">
        <f t="shared" si="13"/>
        <v>2</v>
      </c>
      <c r="AO20" s="2">
        <f t="shared" si="13"/>
        <v>2</v>
      </c>
      <c r="AP20" s="2">
        <f t="shared" si="13"/>
        <v>2</v>
      </c>
      <c r="AQ20" s="2">
        <f t="shared" si="13"/>
        <v>2</v>
      </c>
      <c r="AR20" s="2">
        <f t="shared" si="13"/>
        <v>2</v>
      </c>
      <c r="AS20" s="2">
        <f t="shared" si="13"/>
        <v>2</v>
      </c>
      <c r="AT20" s="2">
        <f t="shared" si="13"/>
        <v>2</v>
      </c>
      <c r="AU20" s="2">
        <f t="shared" si="13"/>
        <v>2</v>
      </c>
      <c r="AV20" s="2">
        <f t="shared" si="13"/>
        <v>2</v>
      </c>
      <c r="AW20" s="2">
        <f t="shared" si="13"/>
        <v>2</v>
      </c>
      <c r="AX20" s="2">
        <f t="shared" si="13"/>
        <v>2</v>
      </c>
      <c r="AY20" s="2">
        <f t="shared" si="13"/>
        <v>2</v>
      </c>
      <c r="AZ20" s="2">
        <f t="shared" si="13"/>
        <v>2</v>
      </c>
      <c r="BA20" s="2">
        <f t="shared" si="13"/>
        <v>2</v>
      </c>
      <c r="BB20" s="2">
        <f t="shared" si="13"/>
        <v>2</v>
      </c>
      <c r="BC20" s="2">
        <f t="shared" si="13"/>
        <v>2</v>
      </c>
      <c r="BD20" s="2">
        <f t="shared" si="13"/>
        <v>2</v>
      </c>
      <c r="BE20" s="2">
        <f t="shared" si="13"/>
        <v>2</v>
      </c>
      <c r="BF20" s="2">
        <f t="shared" si="13"/>
        <v>2</v>
      </c>
      <c r="BG20" s="2">
        <f t="shared" si="13"/>
        <v>2</v>
      </c>
      <c r="BH20" s="2">
        <f t="shared" si="13"/>
        <v>2</v>
      </c>
      <c r="BI20" s="2">
        <f t="shared" si="13"/>
        <v>2</v>
      </c>
      <c r="BJ20" s="2">
        <f t="shared" si="13"/>
        <v>2</v>
      </c>
      <c r="BK20" s="2">
        <f t="shared" si="13"/>
        <v>2</v>
      </c>
      <c r="BL20" s="2">
        <f t="shared" si="13"/>
        <v>2</v>
      </c>
      <c r="BM20" s="2">
        <f t="shared" si="13"/>
        <v>2</v>
      </c>
      <c r="BN20" s="2">
        <f t="shared" si="13"/>
        <v>2</v>
      </c>
      <c r="BO20" s="2">
        <f t="shared" si="13"/>
        <v>2</v>
      </c>
      <c r="BP20" s="2">
        <f aca="true" t="shared" si="14" ref="BP20:CU20">BO20</f>
        <v>2</v>
      </c>
      <c r="BQ20" s="2">
        <f t="shared" si="14"/>
        <v>2</v>
      </c>
      <c r="BR20" s="2">
        <f t="shared" si="14"/>
        <v>2</v>
      </c>
      <c r="BS20" s="2">
        <f t="shared" si="14"/>
        <v>2</v>
      </c>
      <c r="BT20" s="2">
        <f t="shared" si="14"/>
        <v>2</v>
      </c>
      <c r="BU20" s="2">
        <f t="shared" si="14"/>
        <v>2</v>
      </c>
      <c r="BV20" s="2">
        <f t="shared" si="14"/>
        <v>2</v>
      </c>
      <c r="BW20" s="2">
        <f t="shared" si="14"/>
        <v>2</v>
      </c>
      <c r="BX20" s="2">
        <f t="shared" si="14"/>
        <v>2</v>
      </c>
      <c r="BY20" s="2">
        <f t="shared" si="14"/>
        <v>2</v>
      </c>
      <c r="BZ20" s="2">
        <f t="shared" si="14"/>
        <v>2</v>
      </c>
      <c r="CA20" s="2">
        <f t="shared" si="14"/>
        <v>2</v>
      </c>
      <c r="CB20" s="2">
        <f t="shared" si="14"/>
        <v>2</v>
      </c>
      <c r="CC20" s="2">
        <f t="shared" si="14"/>
        <v>2</v>
      </c>
      <c r="CD20" s="2">
        <f t="shared" si="14"/>
        <v>2</v>
      </c>
      <c r="CE20" s="2">
        <f t="shared" si="14"/>
        <v>2</v>
      </c>
      <c r="CF20" s="2">
        <f t="shared" si="14"/>
        <v>2</v>
      </c>
      <c r="CG20" s="2">
        <f t="shared" si="14"/>
        <v>2</v>
      </c>
      <c r="CH20" s="2">
        <f t="shared" si="14"/>
        <v>2</v>
      </c>
      <c r="CI20" s="2">
        <f t="shared" si="14"/>
        <v>2</v>
      </c>
      <c r="CJ20" s="2">
        <f t="shared" si="14"/>
        <v>2</v>
      </c>
      <c r="CK20" s="2">
        <f t="shared" si="14"/>
        <v>2</v>
      </c>
      <c r="CL20" s="2">
        <f t="shared" si="14"/>
        <v>2</v>
      </c>
      <c r="CM20" s="2">
        <f t="shared" si="14"/>
        <v>2</v>
      </c>
      <c r="CN20" s="2">
        <f t="shared" si="14"/>
        <v>2</v>
      </c>
      <c r="CO20" s="2">
        <f t="shared" si="14"/>
        <v>2</v>
      </c>
      <c r="CP20" s="2">
        <f t="shared" si="14"/>
        <v>2</v>
      </c>
      <c r="CQ20" s="2">
        <f t="shared" si="14"/>
        <v>2</v>
      </c>
      <c r="CR20" s="2">
        <f t="shared" si="14"/>
        <v>2</v>
      </c>
      <c r="CS20" s="2">
        <f t="shared" si="14"/>
        <v>2</v>
      </c>
      <c r="CT20" s="2">
        <f t="shared" si="14"/>
        <v>2</v>
      </c>
      <c r="CU20" s="2">
        <f t="shared" si="14"/>
        <v>2</v>
      </c>
      <c r="CV20" s="2">
        <f aca="true" t="shared" si="15" ref="CV20:DV20">CU20</f>
        <v>2</v>
      </c>
      <c r="CW20" s="2">
        <f t="shared" si="15"/>
        <v>2</v>
      </c>
      <c r="CX20" s="2">
        <f t="shared" si="15"/>
        <v>2</v>
      </c>
      <c r="CY20" s="2">
        <f t="shared" si="15"/>
        <v>2</v>
      </c>
      <c r="CZ20" s="2">
        <f t="shared" si="15"/>
        <v>2</v>
      </c>
      <c r="DA20" s="2">
        <f t="shared" si="15"/>
        <v>2</v>
      </c>
      <c r="DB20" s="2">
        <f t="shared" si="15"/>
        <v>2</v>
      </c>
      <c r="DC20" s="2">
        <f t="shared" si="15"/>
        <v>2</v>
      </c>
      <c r="DD20" s="2">
        <f t="shared" si="15"/>
        <v>2</v>
      </c>
      <c r="DE20" s="2">
        <f t="shared" si="15"/>
        <v>2</v>
      </c>
      <c r="DF20" s="2">
        <f t="shared" si="15"/>
        <v>2</v>
      </c>
      <c r="DG20" s="2">
        <f t="shared" si="15"/>
        <v>2</v>
      </c>
      <c r="DH20" s="2">
        <f t="shared" si="15"/>
        <v>2</v>
      </c>
      <c r="DI20" s="2">
        <f t="shared" si="15"/>
        <v>2</v>
      </c>
      <c r="DJ20" s="2">
        <f t="shared" si="15"/>
        <v>2</v>
      </c>
      <c r="DK20" s="2">
        <f t="shared" si="15"/>
        <v>2</v>
      </c>
      <c r="DL20" s="2">
        <f t="shared" si="15"/>
        <v>2</v>
      </c>
      <c r="DM20" s="2">
        <f t="shared" si="15"/>
        <v>2</v>
      </c>
      <c r="DN20" s="2">
        <f t="shared" si="15"/>
        <v>2</v>
      </c>
      <c r="DO20" s="2">
        <f t="shared" si="15"/>
        <v>2</v>
      </c>
      <c r="DP20" s="2">
        <f t="shared" si="15"/>
        <v>2</v>
      </c>
      <c r="DQ20" s="2">
        <f t="shared" si="15"/>
        <v>2</v>
      </c>
      <c r="DR20" s="2">
        <f t="shared" si="15"/>
        <v>2</v>
      </c>
      <c r="DS20" s="2">
        <f t="shared" si="15"/>
        <v>2</v>
      </c>
      <c r="DT20" s="2">
        <f t="shared" si="15"/>
        <v>2</v>
      </c>
      <c r="DU20" s="2">
        <f t="shared" si="15"/>
        <v>2</v>
      </c>
      <c r="DV20" s="2">
        <f t="shared" si="15"/>
        <v>2</v>
      </c>
    </row>
    <row r="21" spans="1:126" ht="18.75" hidden="1">
      <c r="A21" s="6"/>
      <c r="B21" s="5" t="s">
        <v>163</v>
      </c>
      <c r="C21" s="21">
        <f aca="true" t="shared" si="16" ref="C21:C32">SUM(D21:DV21)</f>
        <v>2427165120.766941</v>
      </c>
      <c r="D21" s="21">
        <f aca="true" t="shared" si="17" ref="D21:AI21">IF(D20&gt;D15,(1-D12)*D20*D9*1000/D11,IF(D20&lt;D15,(1-D12)*D9*1000/D10,0))</f>
        <v>347882.7361563518</v>
      </c>
      <c r="E21" s="21">
        <f t="shared" si="17"/>
        <v>7270.588235294118</v>
      </c>
      <c r="F21" s="21">
        <f t="shared" si="17"/>
        <v>10199629.62962963</v>
      </c>
      <c r="G21" s="21">
        <f t="shared" si="17"/>
        <v>513132.5301204819</v>
      </c>
      <c r="H21" s="21">
        <f t="shared" si="17"/>
        <v>47112105.2631579</v>
      </c>
      <c r="I21" s="21">
        <f t="shared" si="17"/>
        <v>31470833.333333336</v>
      </c>
      <c r="J21" s="21">
        <f t="shared" si="17"/>
        <v>3073029.045643153</v>
      </c>
      <c r="K21" s="21">
        <f t="shared" si="17"/>
        <v>104568.34532374101</v>
      </c>
      <c r="L21" s="21">
        <f t="shared" si="17"/>
        <v>617525.7731958763</v>
      </c>
      <c r="M21" s="21">
        <f t="shared" si="17"/>
        <v>7534788.937409025</v>
      </c>
      <c r="N21" s="21">
        <f t="shared" si="17"/>
        <v>6204.906204906205</v>
      </c>
      <c r="O21" s="21">
        <f t="shared" si="17"/>
        <v>9045104.166666668</v>
      </c>
      <c r="P21" s="21">
        <f t="shared" si="17"/>
        <v>27265453.296703294</v>
      </c>
      <c r="Q21" s="21">
        <f t="shared" si="17"/>
        <v>51493.377483443706</v>
      </c>
      <c r="R21" s="21">
        <f t="shared" si="17"/>
        <v>1608615.3846153843</v>
      </c>
      <c r="S21" s="21">
        <f t="shared" si="17"/>
        <v>217762.16216216213</v>
      </c>
      <c r="T21" s="21">
        <f t="shared" si="17"/>
        <v>78764835.16483516</v>
      </c>
      <c r="U21" s="21">
        <f t="shared" si="17"/>
        <v>3365376.344086021</v>
      </c>
      <c r="V21" s="21">
        <f t="shared" si="17"/>
        <v>2044642.2480620155</v>
      </c>
      <c r="W21" s="21">
        <f t="shared" si="17"/>
        <v>92578064.51612903</v>
      </c>
      <c r="X21" s="21">
        <f t="shared" si="17"/>
        <v>5605729.166666667</v>
      </c>
      <c r="Y21" s="21">
        <f t="shared" si="17"/>
        <v>330210719.19377005</v>
      </c>
      <c r="Z21" s="21">
        <f t="shared" si="17"/>
        <v>4313649.635036496</v>
      </c>
      <c r="AA21" s="21">
        <f t="shared" si="17"/>
        <v>1475236.5269461079</v>
      </c>
      <c r="AB21" s="21">
        <f t="shared" si="17"/>
        <v>2016883.1168831168</v>
      </c>
      <c r="AC21" s="21">
        <f t="shared" si="17"/>
        <v>2764748.2014388493</v>
      </c>
      <c r="AD21" s="21">
        <f t="shared" si="17"/>
        <v>1593611.1111111112</v>
      </c>
      <c r="AE21" s="21">
        <f t="shared" si="17"/>
        <v>11266666.666666668</v>
      </c>
      <c r="AF21" s="21">
        <f t="shared" si="17"/>
        <v>11342083.333333334</v>
      </c>
      <c r="AG21" s="21">
        <f t="shared" si="17"/>
        <v>15858.024691358023</v>
      </c>
      <c r="AH21" s="21">
        <f t="shared" si="17"/>
        <v>1791891.8918918918</v>
      </c>
      <c r="AI21" s="21">
        <f t="shared" si="17"/>
        <v>2719708.3333333335</v>
      </c>
      <c r="AJ21" s="21">
        <f aca="true" t="shared" si="18" ref="AJ21:BO21">IF(AJ20&gt;AJ15,(1-AJ12)*AJ20*AJ9*1000/AJ11,IF(AJ20&lt;AJ15,(1-AJ12)*AJ9*1000/AJ10,0))</f>
        <v>16273750</v>
      </c>
      <c r="AK21" s="21">
        <f t="shared" si="18"/>
        <v>2446344.0860215053</v>
      </c>
      <c r="AL21" s="21">
        <f t="shared" si="18"/>
        <v>1406130.2681992338</v>
      </c>
      <c r="AM21" s="21">
        <f t="shared" si="18"/>
        <v>602631.5789473684</v>
      </c>
      <c r="AN21" s="21">
        <f t="shared" si="18"/>
        <v>9538914.942528736</v>
      </c>
      <c r="AO21" s="21">
        <f t="shared" si="18"/>
        <v>404545.45454545453</v>
      </c>
      <c r="AP21" s="21">
        <f t="shared" si="18"/>
        <v>11405128.205128204</v>
      </c>
      <c r="AQ21" s="21">
        <f t="shared" si="18"/>
        <v>66461428.571428575</v>
      </c>
      <c r="AR21" s="21">
        <f t="shared" si="18"/>
        <v>488014.9812734083</v>
      </c>
      <c r="AS21" s="21">
        <f t="shared" si="18"/>
        <v>994216.2162162162</v>
      </c>
      <c r="AT21" s="21">
        <f t="shared" si="18"/>
        <v>96326315.78947368</v>
      </c>
      <c r="AU21" s="21">
        <f t="shared" si="18"/>
        <v>7984600</v>
      </c>
      <c r="AV21" s="21">
        <f t="shared" si="18"/>
        <v>21474.69135802469</v>
      </c>
      <c r="AW21" s="21">
        <f t="shared" si="18"/>
        <v>2987814.569536424</v>
      </c>
      <c r="AX21" s="21">
        <f t="shared" si="18"/>
        <v>5660305.34351145</v>
      </c>
      <c r="AY21" s="21">
        <f t="shared" si="18"/>
        <v>472047.2440944882</v>
      </c>
      <c r="AZ21" s="21">
        <f t="shared" si="18"/>
        <v>263568.13186813187</v>
      </c>
      <c r="BA21" s="21">
        <f t="shared" si="18"/>
        <v>2873750</v>
      </c>
      <c r="BB21" s="21">
        <f t="shared" si="18"/>
        <v>6824042.55319149</v>
      </c>
      <c r="BC21" s="21">
        <f t="shared" si="18"/>
        <v>3467657.6576576573</v>
      </c>
      <c r="BD21" s="21">
        <f t="shared" si="18"/>
        <v>312800</v>
      </c>
      <c r="BE21" s="21">
        <f t="shared" si="18"/>
        <v>73941102.20440881</v>
      </c>
      <c r="BF21" s="21">
        <f t="shared" si="18"/>
        <v>11758900.52356021</v>
      </c>
      <c r="BG21" s="21">
        <f t="shared" si="18"/>
        <v>13010332.142857142</v>
      </c>
      <c r="BH21" s="21">
        <f t="shared" si="18"/>
        <v>13922500</v>
      </c>
      <c r="BI21" s="21">
        <f t="shared" si="18"/>
        <v>4936000</v>
      </c>
      <c r="BJ21" s="21">
        <f t="shared" si="18"/>
        <v>78611111.1111111</v>
      </c>
      <c r="BK21" s="21">
        <f t="shared" si="18"/>
        <v>668285.7142857143</v>
      </c>
      <c r="BL21" s="21">
        <f t="shared" si="18"/>
        <v>146500000</v>
      </c>
      <c r="BM21" s="21">
        <f t="shared" si="18"/>
        <v>3973016.2601626017</v>
      </c>
      <c r="BN21" s="21">
        <f t="shared" si="18"/>
        <v>6766464.646464647</v>
      </c>
      <c r="BO21" s="21">
        <f t="shared" si="18"/>
        <v>9931353.135313531</v>
      </c>
      <c r="BP21" s="21">
        <f aca="true" t="shared" si="19" ref="BP21:CU21">IF(BP20&gt;BP15,(1-BP12)*BP20*BP9*1000/BP11,IF(BP20&lt;BP15,(1-BP12)*BP9*1000/BP10,0))</f>
        <v>39916981.132075466</v>
      </c>
      <c r="BQ21" s="21">
        <f t="shared" si="19"/>
        <v>1412643.1818181819</v>
      </c>
      <c r="BR21" s="21">
        <f t="shared" si="19"/>
        <v>1071757.575757576</v>
      </c>
      <c r="BS21" s="21">
        <f t="shared" si="19"/>
        <v>691985.294117647</v>
      </c>
      <c r="BT21" s="21">
        <f t="shared" si="19"/>
        <v>2349448.8188976375</v>
      </c>
      <c r="BU21" s="21">
        <f t="shared" si="19"/>
        <v>2521904.761904762</v>
      </c>
      <c r="BV21" s="21">
        <f t="shared" si="19"/>
        <v>662881.3559322035</v>
      </c>
      <c r="BW21" s="21">
        <f t="shared" si="19"/>
        <v>1230909.090909091</v>
      </c>
      <c r="BX21" s="21">
        <f t="shared" si="19"/>
        <v>2477182.7777777775</v>
      </c>
      <c r="BY21" s="21">
        <f t="shared" si="19"/>
        <v>18643400</v>
      </c>
      <c r="BZ21" s="21">
        <f t="shared" si="19"/>
        <v>472355</v>
      </c>
      <c r="CA21" s="21">
        <f t="shared" si="19"/>
        <v>910792.0792079208</v>
      </c>
      <c r="CB21" s="21">
        <f t="shared" si="19"/>
        <v>44474666.66666667</v>
      </c>
      <c r="CC21" s="21">
        <f t="shared" si="19"/>
        <v>728173.0769230769</v>
      </c>
      <c r="CD21" s="21">
        <f t="shared" si="19"/>
        <v>298523.9852398524</v>
      </c>
      <c r="CE21" s="21">
        <f t="shared" si="19"/>
        <v>21427383.59201774</v>
      </c>
      <c r="CF21" s="21">
        <f t="shared" si="19"/>
        <v>7786666.666666666</v>
      </c>
      <c r="CG21" s="21">
        <f t="shared" si="19"/>
        <v>2046375</v>
      </c>
      <c r="CH21" s="21">
        <f t="shared" si="19"/>
        <v>12422857.142857144</v>
      </c>
      <c r="CI21" s="21">
        <f t="shared" si="19"/>
        <v>402350</v>
      </c>
      <c r="CJ21" s="21">
        <f t="shared" si="19"/>
        <v>12323411.371237457</v>
      </c>
      <c r="CK21" s="21">
        <f t="shared" si="19"/>
        <v>2765023.5294117643</v>
      </c>
      <c r="CL21" s="21">
        <f t="shared" si="19"/>
        <v>1860900</v>
      </c>
      <c r="CM21" s="21">
        <f t="shared" si="19"/>
        <v>1167049.0196078431</v>
      </c>
      <c r="CN21" s="21">
        <f t="shared" si="19"/>
        <v>12960727.272727272</v>
      </c>
      <c r="CO21" s="21">
        <f t="shared" si="19"/>
        <v>22043650.793650795</v>
      </c>
      <c r="CP21" s="21">
        <f t="shared" si="19"/>
        <v>16696551.72413793</v>
      </c>
      <c r="CQ21" s="21">
        <f t="shared" si="19"/>
        <v>5654943.820224719</v>
      </c>
      <c r="CR21" s="21">
        <f t="shared" si="19"/>
        <v>2445833.3333333335</v>
      </c>
      <c r="CS21" s="21">
        <f t="shared" si="19"/>
        <v>400174.28571428574</v>
      </c>
      <c r="CT21" s="21">
        <f t="shared" si="19"/>
        <v>4639568.9655172415</v>
      </c>
      <c r="CU21" s="21">
        <f t="shared" si="19"/>
        <v>75760000</v>
      </c>
      <c r="CV21" s="21">
        <f aca="true" t="shared" si="20" ref="CV21:DV21">IF(CV20&gt;CV15,(1-CV12)*CV20*CV9*1000/CV11,IF(CV20&lt;CV15,(1-CV12)*CV9*1000/CV10,0))</f>
        <v>1164133.8582677166</v>
      </c>
      <c r="CW21" s="21">
        <f t="shared" si="20"/>
        <v>1489.8305084745762</v>
      </c>
      <c r="CX21" s="21">
        <f t="shared" si="20"/>
        <v>70987.65432098765</v>
      </c>
      <c r="CY21" s="21">
        <f t="shared" si="20"/>
        <v>39179.01234567901</v>
      </c>
      <c r="CZ21" s="21">
        <f t="shared" si="20"/>
        <v>8161921.428571429</v>
      </c>
      <c r="DA21" s="21">
        <f t="shared" si="20"/>
        <v>3550508.4745762716</v>
      </c>
      <c r="DB21" s="21">
        <f t="shared" si="20"/>
        <v>80425.74257425743</v>
      </c>
      <c r="DC21" s="21">
        <f t="shared" si="20"/>
        <v>5512631.578947369</v>
      </c>
      <c r="DD21" s="21">
        <f t="shared" si="20"/>
        <v>2259892.4731182796</v>
      </c>
      <c r="DE21" s="21">
        <f t="shared" si="20"/>
        <v>1441935.4838709678</v>
      </c>
      <c r="DF21" s="21">
        <f t="shared" si="20"/>
        <v>23902040.816326533</v>
      </c>
      <c r="DG21" s="21">
        <f t="shared" si="20"/>
        <v>33708478.26086956</v>
      </c>
      <c r="DH21" s="21">
        <f t="shared" si="20"/>
        <v>3877848.1012658225</v>
      </c>
      <c r="DI21" s="21">
        <f t="shared" si="20"/>
        <v>9242222.222222222</v>
      </c>
      <c r="DJ21" s="21">
        <f t="shared" si="20"/>
        <v>56914285.71428571</v>
      </c>
      <c r="DK21" s="21">
        <f t="shared" si="20"/>
        <v>37560000</v>
      </c>
      <c r="DL21" s="21">
        <f t="shared" si="20"/>
        <v>19412352.94117647</v>
      </c>
      <c r="DM21" s="21">
        <f t="shared" si="20"/>
        <v>1026734.693877551</v>
      </c>
      <c r="DN21" s="21">
        <f t="shared" si="20"/>
        <v>18295319.14893617</v>
      </c>
      <c r="DO21" s="21">
        <f t="shared" si="20"/>
        <v>29717033.492822967</v>
      </c>
      <c r="DP21" s="21">
        <f t="shared" si="20"/>
        <v>163485294.11764705</v>
      </c>
      <c r="DQ21" s="21">
        <f t="shared" si="20"/>
        <v>375577777.7777778</v>
      </c>
      <c r="DR21" s="21">
        <f t="shared" si="20"/>
        <v>2482790.697674419</v>
      </c>
      <c r="DS21" s="21">
        <f t="shared" si="20"/>
        <v>8974747.474747475</v>
      </c>
      <c r="DT21" s="21">
        <f t="shared" si="20"/>
        <v>3184765.3429602887</v>
      </c>
      <c r="DU21" s="21">
        <f t="shared" si="20"/>
        <v>213371.42857142858</v>
      </c>
      <c r="DV21" s="21">
        <f t="shared" si="20"/>
        <v>4360232.710280374</v>
      </c>
    </row>
    <row r="22" spans="1:126" ht="18.75" hidden="1">
      <c r="A22" s="6"/>
      <c r="B22" s="5" t="s">
        <v>164</v>
      </c>
      <c r="C22" s="21">
        <f t="shared" si="16"/>
        <v>1213582560.3834705</v>
      </c>
      <c r="D22" s="21">
        <f aca="true" t="shared" si="21" ref="D22:AI22">IF(D20&gt;D15,D12*D9*1000/D11,IF(D20&lt;D15,1/D20*D12*D9*1000/D10,0))</f>
        <v>173941.3680781759</v>
      </c>
      <c r="E22" s="21">
        <f t="shared" si="21"/>
        <v>3635.294117647059</v>
      </c>
      <c r="F22" s="21">
        <f t="shared" si="21"/>
        <v>5099814.814814815</v>
      </c>
      <c r="G22" s="21">
        <f t="shared" si="21"/>
        <v>256566.26506024096</v>
      </c>
      <c r="H22" s="21">
        <f t="shared" si="21"/>
        <v>23556052.63157895</v>
      </c>
      <c r="I22" s="21">
        <f t="shared" si="21"/>
        <v>15735416.666666668</v>
      </c>
      <c r="J22" s="21">
        <f t="shared" si="21"/>
        <v>1536514.5228215766</v>
      </c>
      <c r="K22" s="21">
        <f t="shared" si="21"/>
        <v>52284.17266187051</v>
      </c>
      <c r="L22" s="21">
        <f t="shared" si="21"/>
        <v>308762.88659793814</v>
      </c>
      <c r="M22" s="21">
        <f t="shared" si="21"/>
        <v>3767394.4687045123</v>
      </c>
      <c r="N22" s="21">
        <f t="shared" si="21"/>
        <v>3102.4531024531025</v>
      </c>
      <c r="O22" s="21">
        <f t="shared" si="21"/>
        <v>4522552.083333334</v>
      </c>
      <c r="P22" s="21">
        <f t="shared" si="21"/>
        <v>13632726.648351647</v>
      </c>
      <c r="Q22" s="21">
        <f t="shared" si="21"/>
        <v>25746.688741721853</v>
      </c>
      <c r="R22" s="21">
        <f t="shared" si="21"/>
        <v>804307.6923076921</v>
      </c>
      <c r="S22" s="21">
        <f t="shared" si="21"/>
        <v>108881.08108108107</v>
      </c>
      <c r="T22" s="21">
        <f t="shared" si="21"/>
        <v>39382417.58241758</v>
      </c>
      <c r="U22" s="21">
        <f t="shared" si="21"/>
        <v>1682688.1720430106</v>
      </c>
      <c r="V22" s="21">
        <f t="shared" si="21"/>
        <v>1022321.1240310078</v>
      </c>
      <c r="W22" s="21">
        <f t="shared" si="21"/>
        <v>46289032.258064516</v>
      </c>
      <c r="X22" s="21">
        <f t="shared" si="21"/>
        <v>2802864.5833333335</v>
      </c>
      <c r="Y22" s="21">
        <f t="shared" si="21"/>
        <v>165105359.59688503</v>
      </c>
      <c r="Z22" s="21">
        <f t="shared" si="21"/>
        <v>2156824.817518248</v>
      </c>
      <c r="AA22" s="21">
        <f t="shared" si="21"/>
        <v>737618.2634730539</v>
      </c>
      <c r="AB22" s="21">
        <f t="shared" si="21"/>
        <v>1008441.5584415584</v>
      </c>
      <c r="AC22" s="21">
        <f t="shared" si="21"/>
        <v>1382374.1007194247</v>
      </c>
      <c r="AD22" s="21">
        <f t="shared" si="21"/>
        <v>796805.5555555556</v>
      </c>
      <c r="AE22" s="21">
        <f t="shared" si="21"/>
        <v>5633333.333333334</v>
      </c>
      <c r="AF22" s="21">
        <f t="shared" si="21"/>
        <v>5671041.666666667</v>
      </c>
      <c r="AG22" s="21">
        <f t="shared" si="21"/>
        <v>7929.012345679012</v>
      </c>
      <c r="AH22" s="21">
        <f t="shared" si="21"/>
        <v>895945.9459459459</v>
      </c>
      <c r="AI22" s="21">
        <f t="shared" si="21"/>
        <v>1359854.1666666667</v>
      </c>
      <c r="AJ22" s="21">
        <f aca="true" t="shared" si="22" ref="AJ22:BO22">IF(AJ20&gt;AJ15,AJ12*AJ9*1000/AJ11,IF(AJ20&lt;AJ15,1/AJ20*AJ12*AJ9*1000/AJ10,0))</f>
        <v>8136875</v>
      </c>
      <c r="AK22" s="21">
        <f t="shared" si="22"/>
        <v>1223172.0430107526</v>
      </c>
      <c r="AL22" s="21">
        <f t="shared" si="22"/>
        <v>703065.1340996169</v>
      </c>
      <c r="AM22" s="21">
        <f t="shared" si="22"/>
        <v>301315.7894736842</v>
      </c>
      <c r="AN22" s="21">
        <f t="shared" si="22"/>
        <v>4769457.471264368</v>
      </c>
      <c r="AO22" s="21">
        <f t="shared" si="22"/>
        <v>202272.72727272726</v>
      </c>
      <c r="AP22" s="21">
        <f t="shared" si="22"/>
        <v>5702564.102564102</v>
      </c>
      <c r="AQ22" s="21">
        <f t="shared" si="22"/>
        <v>33230714.285714287</v>
      </c>
      <c r="AR22" s="21">
        <f t="shared" si="22"/>
        <v>244007.49063670414</v>
      </c>
      <c r="AS22" s="21">
        <f t="shared" si="22"/>
        <v>497108.1081081081</v>
      </c>
      <c r="AT22" s="21">
        <f t="shared" si="22"/>
        <v>48163157.89473684</v>
      </c>
      <c r="AU22" s="21">
        <f t="shared" si="22"/>
        <v>3992300</v>
      </c>
      <c r="AV22" s="21">
        <f t="shared" si="22"/>
        <v>10737.345679012345</v>
      </c>
      <c r="AW22" s="21">
        <f t="shared" si="22"/>
        <v>1493907.284768212</v>
      </c>
      <c r="AX22" s="21">
        <f t="shared" si="22"/>
        <v>2830152.671755725</v>
      </c>
      <c r="AY22" s="21">
        <f t="shared" si="22"/>
        <v>236023.6220472441</v>
      </c>
      <c r="AZ22" s="21">
        <f t="shared" si="22"/>
        <v>131784.06593406593</v>
      </c>
      <c r="BA22" s="21">
        <f t="shared" si="22"/>
        <v>1436875</v>
      </c>
      <c r="BB22" s="21">
        <f t="shared" si="22"/>
        <v>3412021.276595745</v>
      </c>
      <c r="BC22" s="21">
        <f t="shared" si="22"/>
        <v>1733828.8288288286</v>
      </c>
      <c r="BD22" s="21">
        <f t="shared" si="22"/>
        <v>156400</v>
      </c>
      <c r="BE22" s="21">
        <f t="shared" si="22"/>
        <v>36970551.102204405</v>
      </c>
      <c r="BF22" s="21">
        <f t="shared" si="22"/>
        <v>5879450.261780105</v>
      </c>
      <c r="BG22" s="21">
        <f t="shared" si="22"/>
        <v>6505166.071428571</v>
      </c>
      <c r="BH22" s="21">
        <f t="shared" si="22"/>
        <v>6961250</v>
      </c>
      <c r="BI22" s="21">
        <f t="shared" si="22"/>
        <v>2468000</v>
      </c>
      <c r="BJ22" s="21">
        <f t="shared" si="22"/>
        <v>39305555.55555555</v>
      </c>
      <c r="BK22" s="21">
        <f t="shared" si="22"/>
        <v>334142.85714285716</v>
      </c>
      <c r="BL22" s="21">
        <f t="shared" si="22"/>
        <v>73250000</v>
      </c>
      <c r="BM22" s="21">
        <f t="shared" si="22"/>
        <v>1986508.1300813009</v>
      </c>
      <c r="BN22" s="21">
        <f t="shared" si="22"/>
        <v>3383232.3232323234</v>
      </c>
      <c r="BO22" s="21">
        <f t="shared" si="22"/>
        <v>4965676.567656766</v>
      </c>
      <c r="BP22" s="21">
        <f aca="true" t="shared" si="23" ref="BP22:CU22">IF(BP20&gt;BP15,BP12*BP9*1000/BP11,IF(BP20&lt;BP15,1/BP20*BP12*BP9*1000/BP10,0))</f>
        <v>19958490.566037733</v>
      </c>
      <c r="BQ22" s="21">
        <f t="shared" si="23"/>
        <v>706321.5909090909</v>
      </c>
      <c r="BR22" s="21">
        <f t="shared" si="23"/>
        <v>535878.787878788</v>
      </c>
      <c r="BS22" s="21">
        <f t="shared" si="23"/>
        <v>345992.6470588235</v>
      </c>
      <c r="BT22" s="21">
        <f t="shared" si="23"/>
        <v>1174724.4094488188</v>
      </c>
      <c r="BU22" s="21">
        <f t="shared" si="23"/>
        <v>1260952.380952381</v>
      </c>
      <c r="BV22" s="21">
        <f t="shared" si="23"/>
        <v>331440.67796610174</v>
      </c>
      <c r="BW22" s="21">
        <f t="shared" si="23"/>
        <v>615454.5454545455</v>
      </c>
      <c r="BX22" s="21">
        <f t="shared" si="23"/>
        <v>1238591.3888888888</v>
      </c>
      <c r="BY22" s="21">
        <f t="shared" si="23"/>
        <v>9321700</v>
      </c>
      <c r="BZ22" s="21">
        <f t="shared" si="23"/>
        <v>236177.5</v>
      </c>
      <c r="CA22" s="21">
        <f t="shared" si="23"/>
        <v>455396.0396039604</v>
      </c>
      <c r="CB22" s="21">
        <f t="shared" si="23"/>
        <v>22237333.333333336</v>
      </c>
      <c r="CC22" s="21">
        <f t="shared" si="23"/>
        <v>364086.53846153844</v>
      </c>
      <c r="CD22" s="21">
        <f t="shared" si="23"/>
        <v>149261.9926199262</v>
      </c>
      <c r="CE22" s="21">
        <f t="shared" si="23"/>
        <v>10713691.79600887</v>
      </c>
      <c r="CF22" s="21">
        <f t="shared" si="23"/>
        <v>3893333.333333333</v>
      </c>
      <c r="CG22" s="21">
        <f t="shared" si="23"/>
        <v>1023187.5</v>
      </c>
      <c r="CH22" s="21">
        <f t="shared" si="23"/>
        <v>6211428.571428572</v>
      </c>
      <c r="CI22" s="21">
        <f t="shared" si="23"/>
        <v>201175</v>
      </c>
      <c r="CJ22" s="21">
        <f t="shared" si="23"/>
        <v>6161705.685618728</v>
      </c>
      <c r="CK22" s="21">
        <f t="shared" si="23"/>
        <v>1382511.7647058822</v>
      </c>
      <c r="CL22" s="21">
        <f t="shared" si="23"/>
        <v>930450</v>
      </c>
      <c r="CM22" s="21">
        <f t="shared" si="23"/>
        <v>583524.5098039216</v>
      </c>
      <c r="CN22" s="21">
        <f t="shared" si="23"/>
        <v>6480363.636363636</v>
      </c>
      <c r="CO22" s="21">
        <f t="shared" si="23"/>
        <v>11021825.396825397</v>
      </c>
      <c r="CP22" s="21">
        <f t="shared" si="23"/>
        <v>8348275.862068965</v>
      </c>
      <c r="CQ22" s="21">
        <f t="shared" si="23"/>
        <v>2827471.9101123596</v>
      </c>
      <c r="CR22" s="21">
        <f t="shared" si="23"/>
        <v>1222916.6666666667</v>
      </c>
      <c r="CS22" s="21">
        <f t="shared" si="23"/>
        <v>200087.14285714287</v>
      </c>
      <c r="CT22" s="21">
        <f t="shared" si="23"/>
        <v>2319784.4827586208</v>
      </c>
      <c r="CU22" s="21">
        <f t="shared" si="23"/>
        <v>37880000</v>
      </c>
      <c r="CV22" s="21">
        <f aca="true" t="shared" si="24" ref="CV22:DV22">IF(CV20&gt;CV15,CV12*CV9*1000/CV11,IF(CV20&lt;CV15,1/CV20*CV12*CV9*1000/CV10,0))</f>
        <v>582066.9291338583</v>
      </c>
      <c r="CW22" s="21">
        <f t="shared" si="24"/>
        <v>744.9152542372881</v>
      </c>
      <c r="CX22" s="21">
        <f t="shared" si="24"/>
        <v>35493.82716049383</v>
      </c>
      <c r="CY22" s="21">
        <f t="shared" si="24"/>
        <v>19589.506172839505</v>
      </c>
      <c r="CZ22" s="21">
        <f t="shared" si="24"/>
        <v>4080960.7142857146</v>
      </c>
      <c r="DA22" s="21">
        <f t="shared" si="24"/>
        <v>1775254.2372881358</v>
      </c>
      <c r="DB22" s="21">
        <f t="shared" si="24"/>
        <v>40212.87128712871</v>
      </c>
      <c r="DC22" s="21">
        <f t="shared" si="24"/>
        <v>2756315.7894736845</v>
      </c>
      <c r="DD22" s="21">
        <f t="shared" si="24"/>
        <v>1129946.2365591398</v>
      </c>
      <c r="DE22" s="21">
        <f t="shared" si="24"/>
        <v>720967.7419354839</v>
      </c>
      <c r="DF22" s="21">
        <f t="shared" si="24"/>
        <v>11951020.408163266</v>
      </c>
      <c r="DG22" s="21">
        <f t="shared" si="24"/>
        <v>16854239.13043478</v>
      </c>
      <c r="DH22" s="21">
        <f t="shared" si="24"/>
        <v>1938924.0506329113</v>
      </c>
      <c r="DI22" s="21">
        <f t="shared" si="24"/>
        <v>4621111.111111111</v>
      </c>
      <c r="DJ22" s="21">
        <f t="shared" si="24"/>
        <v>28457142.857142854</v>
      </c>
      <c r="DK22" s="21">
        <f t="shared" si="24"/>
        <v>18780000</v>
      </c>
      <c r="DL22" s="21">
        <f t="shared" si="24"/>
        <v>9706176.470588235</v>
      </c>
      <c r="DM22" s="21">
        <f t="shared" si="24"/>
        <v>513367.3469387755</v>
      </c>
      <c r="DN22" s="21">
        <f t="shared" si="24"/>
        <v>9147659.574468086</v>
      </c>
      <c r="DO22" s="21">
        <f t="shared" si="24"/>
        <v>14858516.746411484</v>
      </c>
      <c r="DP22" s="21">
        <f t="shared" si="24"/>
        <v>81742647.05882353</v>
      </c>
      <c r="DQ22" s="21">
        <f t="shared" si="24"/>
        <v>187788888.8888889</v>
      </c>
      <c r="DR22" s="21">
        <f t="shared" si="24"/>
        <v>1241395.3488372094</v>
      </c>
      <c r="DS22" s="21">
        <f t="shared" si="24"/>
        <v>4487373.737373738</v>
      </c>
      <c r="DT22" s="21">
        <f t="shared" si="24"/>
        <v>1592382.6714801444</v>
      </c>
      <c r="DU22" s="21">
        <f t="shared" si="24"/>
        <v>106685.71428571429</v>
      </c>
      <c r="DV22" s="21">
        <f t="shared" si="24"/>
        <v>2180116.355140187</v>
      </c>
    </row>
    <row r="23" spans="1:126" ht="15.75" hidden="1">
      <c r="A23" s="6"/>
      <c r="B23" s="5" t="s">
        <v>13</v>
      </c>
      <c r="C23" s="21">
        <f t="shared" si="16"/>
        <v>3217230.7692307686</v>
      </c>
      <c r="D23" s="21">
        <f aca="true" t="shared" si="25" ref="D23:AI23">IF(D20&gt;=D15,0,D9*1000/D10)</f>
        <v>0</v>
      </c>
      <c r="E23" s="21">
        <f t="shared" si="25"/>
        <v>0</v>
      </c>
      <c r="F23" s="21">
        <f t="shared" si="25"/>
        <v>0</v>
      </c>
      <c r="G23" s="21">
        <f t="shared" si="25"/>
        <v>0</v>
      </c>
      <c r="H23" s="21">
        <f t="shared" si="25"/>
        <v>0</v>
      </c>
      <c r="I23" s="21">
        <f t="shared" si="25"/>
        <v>0</v>
      </c>
      <c r="J23" s="21">
        <f t="shared" si="25"/>
        <v>0</v>
      </c>
      <c r="K23" s="21">
        <f t="shared" si="25"/>
        <v>0</v>
      </c>
      <c r="L23" s="21">
        <f t="shared" si="25"/>
        <v>0</v>
      </c>
      <c r="M23" s="21">
        <f t="shared" si="25"/>
        <v>0</v>
      </c>
      <c r="N23" s="21">
        <f t="shared" si="25"/>
        <v>0</v>
      </c>
      <c r="O23" s="21">
        <f t="shared" si="25"/>
        <v>0</v>
      </c>
      <c r="P23" s="21">
        <f t="shared" si="25"/>
        <v>0</v>
      </c>
      <c r="Q23" s="21">
        <f t="shared" si="25"/>
        <v>0</v>
      </c>
      <c r="R23" s="21">
        <f t="shared" si="25"/>
        <v>3217230.7692307686</v>
      </c>
      <c r="S23" s="21">
        <f t="shared" si="25"/>
        <v>0</v>
      </c>
      <c r="T23" s="21">
        <f t="shared" si="25"/>
        <v>0</v>
      </c>
      <c r="U23" s="21">
        <f t="shared" si="25"/>
        <v>0</v>
      </c>
      <c r="V23" s="21">
        <f t="shared" si="25"/>
        <v>0</v>
      </c>
      <c r="W23" s="21">
        <f t="shared" si="25"/>
        <v>0</v>
      </c>
      <c r="X23" s="21">
        <f t="shared" si="25"/>
        <v>0</v>
      </c>
      <c r="Y23" s="21">
        <f t="shared" si="25"/>
        <v>0</v>
      </c>
      <c r="Z23" s="21">
        <f t="shared" si="25"/>
        <v>0</v>
      </c>
      <c r="AA23" s="21">
        <f t="shared" si="25"/>
        <v>0</v>
      </c>
      <c r="AB23" s="21">
        <f t="shared" si="25"/>
        <v>0</v>
      </c>
      <c r="AC23" s="21">
        <f t="shared" si="25"/>
        <v>0</v>
      </c>
      <c r="AD23" s="21">
        <f t="shared" si="25"/>
        <v>0</v>
      </c>
      <c r="AE23" s="21">
        <f t="shared" si="25"/>
        <v>0</v>
      </c>
      <c r="AF23" s="21">
        <f t="shared" si="25"/>
        <v>0</v>
      </c>
      <c r="AG23" s="21">
        <f t="shared" si="25"/>
        <v>0</v>
      </c>
      <c r="AH23" s="21">
        <f t="shared" si="25"/>
        <v>0</v>
      </c>
      <c r="AI23" s="21">
        <f t="shared" si="25"/>
        <v>0</v>
      </c>
      <c r="AJ23" s="21">
        <f aca="true" t="shared" si="26" ref="AJ23:BO23">IF(AJ20&gt;=AJ15,0,AJ9*1000/AJ10)</f>
        <v>0</v>
      </c>
      <c r="AK23" s="21">
        <f t="shared" si="26"/>
        <v>0</v>
      </c>
      <c r="AL23" s="21">
        <f t="shared" si="26"/>
        <v>0</v>
      </c>
      <c r="AM23" s="21">
        <f t="shared" si="26"/>
        <v>0</v>
      </c>
      <c r="AN23" s="21">
        <f t="shared" si="26"/>
        <v>0</v>
      </c>
      <c r="AO23" s="21">
        <f t="shared" si="26"/>
        <v>0</v>
      </c>
      <c r="AP23" s="21">
        <f t="shared" si="26"/>
        <v>0</v>
      </c>
      <c r="AQ23" s="21">
        <f t="shared" si="26"/>
        <v>0</v>
      </c>
      <c r="AR23" s="21">
        <f t="shared" si="26"/>
        <v>0</v>
      </c>
      <c r="AS23" s="21">
        <f t="shared" si="26"/>
        <v>0</v>
      </c>
      <c r="AT23" s="21">
        <f t="shared" si="26"/>
        <v>0</v>
      </c>
      <c r="AU23" s="21">
        <f t="shared" si="26"/>
        <v>0</v>
      </c>
      <c r="AV23" s="21">
        <f t="shared" si="26"/>
        <v>0</v>
      </c>
      <c r="AW23" s="21">
        <f t="shared" si="26"/>
        <v>0</v>
      </c>
      <c r="AX23" s="21">
        <f t="shared" si="26"/>
        <v>0</v>
      </c>
      <c r="AY23" s="21">
        <f t="shared" si="26"/>
        <v>0</v>
      </c>
      <c r="AZ23" s="21">
        <f t="shared" si="26"/>
        <v>0</v>
      </c>
      <c r="BA23" s="21">
        <f t="shared" si="26"/>
        <v>0</v>
      </c>
      <c r="BB23" s="21">
        <f t="shared" si="26"/>
        <v>0</v>
      </c>
      <c r="BC23" s="21">
        <f t="shared" si="26"/>
        <v>0</v>
      </c>
      <c r="BD23" s="21">
        <f t="shared" si="26"/>
        <v>0</v>
      </c>
      <c r="BE23" s="21">
        <f t="shared" si="26"/>
        <v>0</v>
      </c>
      <c r="BF23" s="21">
        <f t="shared" si="26"/>
        <v>0</v>
      </c>
      <c r="BG23" s="21">
        <f t="shared" si="26"/>
        <v>0</v>
      </c>
      <c r="BH23" s="21">
        <f t="shared" si="26"/>
        <v>0</v>
      </c>
      <c r="BI23" s="21">
        <f t="shared" si="26"/>
        <v>0</v>
      </c>
      <c r="BJ23" s="21">
        <f t="shared" si="26"/>
        <v>0</v>
      </c>
      <c r="BK23" s="21">
        <f t="shared" si="26"/>
        <v>0</v>
      </c>
      <c r="BL23" s="21">
        <f t="shared" si="26"/>
        <v>0</v>
      </c>
      <c r="BM23" s="21">
        <f t="shared" si="26"/>
        <v>0</v>
      </c>
      <c r="BN23" s="21">
        <f t="shared" si="26"/>
        <v>0</v>
      </c>
      <c r="BO23" s="21">
        <f t="shared" si="26"/>
        <v>0</v>
      </c>
      <c r="BP23" s="21">
        <f aca="true" t="shared" si="27" ref="BP23:CU23">IF(BP20&gt;=BP15,0,BP9*1000/BP10)</f>
        <v>0</v>
      </c>
      <c r="BQ23" s="21">
        <f t="shared" si="27"/>
        <v>0</v>
      </c>
      <c r="BR23" s="21">
        <f t="shared" si="27"/>
        <v>0</v>
      </c>
      <c r="BS23" s="21">
        <f t="shared" si="27"/>
        <v>0</v>
      </c>
      <c r="BT23" s="21">
        <f t="shared" si="27"/>
        <v>0</v>
      </c>
      <c r="BU23" s="21">
        <f t="shared" si="27"/>
        <v>0</v>
      </c>
      <c r="BV23" s="21">
        <f t="shared" si="27"/>
        <v>0</v>
      </c>
      <c r="BW23" s="21">
        <f t="shared" si="27"/>
        <v>0</v>
      </c>
      <c r="BX23" s="21">
        <f t="shared" si="27"/>
        <v>0</v>
      </c>
      <c r="BY23" s="21">
        <f t="shared" si="27"/>
        <v>0</v>
      </c>
      <c r="BZ23" s="21">
        <f t="shared" si="27"/>
        <v>0</v>
      </c>
      <c r="CA23" s="21">
        <f t="shared" si="27"/>
        <v>0</v>
      </c>
      <c r="CB23" s="21">
        <f t="shared" si="27"/>
        <v>0</v>
      </c>
      <c r="CC23" s="21">
        <f t="shared" si="27"/>
        <v>0</v>
      </c>
      <c r="CD23" s="21">
        <f t="shared" si="27"/>
        <v>0</v>
      </c>
      <c r="CE23" s="21">
        <f t="shared" si="27"/>
        <v>0</v>
      </c>
      <c r="CF23" s="21">
        <f t="shared" si="27"/>
        <v>0</v>
      </c>
      <c r="CG23" s="21">
        <f t="shared" si="27"/>
        <v>0</v>
      </c>
      <c r="CH23" s="21">
        <f t="shared" si="27"/>
        <v>0</v>
      </c>
      <c r="CI23" s="21">
        <f t="shared" si="27"/>
        <v>0</v>
      </c>
      <c r="CJ23" s="21">
        <f t="shared" si="27"/>
        <v>0</v>
      </c>
      <c r="CK23" s="21">
        <f t="shared" si="27"/>
        <v>0</v>
      </c>
      <c r="CL23" s="21">
        <f t="shared" si="27"/>
        <v>0</v>
      </c>
      <c r="CM23" s="21">
        <f t="shared" si="27"/>
        <v>0</v>
      </c>
      <c r="CN23" s="21">
        <f t="shared" si="27"/>
        <v>0</v>
      </c>
      <c r="CO23" s="21">
        <f t="shared" si="27"/>
        <v>0</v>
      </c>
      <c r="CP23" s="21">
        <f t="shared" si="27"/>
        <v>0</v>
      </c>
      <c r="CQ23" s="21">
        <f t="shared" si="27"/>
        <v>0</v>
      </c>
      <c r="CR23" s="21">
        <f t="shared" si="27"/>
        <v>0</v>
      </c>
      <c r="CS23" s="21">
        <f t="shared" si="27"/>
        <v>0</v>
      </c>
      <c r="CT23" s="21">
        <f t="shared" si="27"/>
        <v>0</v>
      </c>
      <c r="CU23" s="21">
        <f t="shared" si="27"/>
        <v>0</v>
      </c>
      <c r="CV23" s="21">
        <f aca="true" t="shared" si="28" ref="CV23:DV23">IF(CV20&gt;=CV15,0,CV9*1000/CV10)</f>
        <v>0</v>
      </c>
      <c r="CW23" s="21">
        <f t="shared" si="28"/>
        <v>0</v>
      </c>
      <c r="CX23" s="21">
        <f t="shared" si="28"/>
        <v>0</v>
      </c>
      <c r="CY23" s="21">
        <f t="shared" si="28"/>
        <v>0</v>
      </c>
      <c r="CZ23" s="21">
        <f t="shared" si="28"/>
        <v>0</v>
      </c>
      <c r="DA23" s="21">
        <f t="shared" si="28"/>
        <v>0</v>
      </c>
      <c r="DB23" s="21">
        <f t="shared" si="28"/>
        <v>0</v>
      </c>
      <c r="DC23" s="21">
        <f t="shared" si="28"/>
        <v>0</v>
      </c>
      <c r="DD23" s="21">
        <f t="shared" si="28"/>
        <v>0</v>
      </c>
      <c r="DE23" s="21">
        <f t="shared" si="28"/>
        <v>0</v>
      </c>
      <c r="DF23" s="21">
        <f t="shared" si="28"/>
        <v>0</v>
      </c>
      <c r="DG23" s="21">
        <f t="shared" si="28"/>
        <v>0</v>
      </c>
      <c r="DH23" s="21">
        <f t="shared" si="28"/>
        <v>0</v>
      </c>
      <c r="DI23" s="21">
        <f t="shared" si="28"/>
        <v>0</v>
      </c>
      <c r="DJ23" s="21">
        <f t="shared" si="28"/>
        <v>0</v>
      </c>
      <c r="DK23" s="21">
        <f t="shared" si="28"/>
        <v>0</v>
      </c>
      <c r="DL23" s="21">
        <f t="shared" si="28"/>
        <v>0</v>
      </c>
      <c r="DM23" s="21">
        <f t="shared" si="28"/>
        <v>0</v>
      </c>
      <c r="DN23" s="21">
        <f t="shared" si="28"/>
        <v>0</v>
      </c>
      <c r="DO23" s="21">
        <f t="shared" si="28"/>
        <v>0</v>
      </c>
      <c r="DP23" s="21">
        <f t="shared" si="28"/>
        <v>0</v>
      </c>
      <c r="DQ23" s="21">
        <f t="shared" si="28"/>
        <v>0</v>
      </c>
      <c r="DR23" s="21">
        <f t="shared" si="28"/>
        <v>0</v>
      </c>
      <c r="DS23" s="21">
        <f t="shared" si="28"/>
        <v>0</v>
      </c>
      <c r="DT23" s="21">
        <f t="shared" si="28"/>
        <v>0</v>
      </c>
      <c r="DU23" s="21">
        <f t="shared" si="28"/>
        <v>0</v>
      </c>
      <c r="DV23" s="21">
        <f t="shared" si="28"/>
        <v>0</v>
      </c>
    </row>
    <row r="24" spans="1:126" ht="15.75" hidden="1">
      <c r="A24" s="6"/>
      <c r="B24" s="5" t="s">
        <v>15</v>
      </c>
      <c r="C24" s="21">
        <f t="shared" si="16"/>
        <v>2425556505.3823256</v>
      </c>
      <c r="D24" s="21">
        <f aca="true" t="shared" si="29" ref="D24:AI24">IF(D20&gt;D15,D9*1000/D11,0)</f>
        <v>347882.7361563518</v>
      </c>
      <c r="E24" s="21">
        <f t="shared" si="29"/>
        <v>7270.588235294118</v>
      </c>
      <c r="F24" s="21">
        <f t="shared" si="29"/>
        <v>10199629.62962963</v>
      </c>
      <c r="G24" s="21">
        <f t="shared" si="29"/>
        <v>513132.5301204819</v>
      </c>
      <c r="H24" s="21">
        <f t="shared" si="29"/>
        <v>47112105.2631579</v>
      </c>
      <c r="I24" s="21">
        <f t="shared" si="29"/>
        <v>31470833.333333336</v>
      </c>
      <c r="J24" s="21">
        <f t="shared" si="29"/>
        <v>3073029.045643153</v>
      </c>
      <c r="K24" s="21">
        <f t="shared" si="29"/>
        <v>104568.34532374101</v>
      </c>
      <c r="L24" s="21">
        <f t="shared" si="29"/>
        <v>617525.7731958763</v>
      </c>
      <c r="M24" s="21">
        <f t="shared" si="29"/>
        <v>7534788.937409025</v>
      </c>
      <c r="N24" s="21">
        <f t="shared" si="29"/>
        <v>6204.906204906205</v>
      </c>
      <c r="O24" s="21">
        <f t="shared" si="29"/>
        <v>9045104.166666668</v>
      </c>
      <c r="P24" s="21">
        <f t="shared" si="29"/>
        <v>27265453.296703294</v>
      </c>
      <c r="Q24" s="21">
        <f t="shared" si="29"/>
        <v>51493.377483443706</v>
      </c>
      <c r="R24" s="21">
        <f t="shared" si="29"/>
        <v>0</v>
      </c>
      <c r="S24" s="21">
        <f t="shared" si="29"/>
        <v>217762.16216216213</v>
      </c>
      <c r="T24" s="21">
        <f t="shared" si="29"/>
        <v>78764835.16483516</v>
      </c>
      <c r="U24" s="21">
        <f t="shared" si="29"/>
        <v>3365376.344086021</v>
      </c>
      <c r="V24" s="21">
        <f t="shared" si="29"/>
        <v>2044642.2480620155</v>
      </c>
      <c r="W24" s="21">
        <f t="shared" si="29"/>
        <v>92578064.51612903</v>
      </c>
      <c r="X24" s="21">
        <f t="shared" si="29"/>
        <v>5605729.166666667</v>
      </c>
      <c r="Y24" s="21">
        <f t="shared" si="29"/>
        <v>330210719.19377005</v>
      </c>
      <c r="Z24" s="21">
        <f t="shared" si="29"/>
        <v>4313649.635036496</v>
      </c>
      <c r="AA24" s="21">
        <f t="shared" si="29"/>
        <v>1475236.5269461079</v>
      </c>
      <c r="AB24" s="21">
        <f t="shared" si="29"/>
        <v>2016883.1168831168</v>
      </c>
      <c r="AC24" s="21">
        <f t="shared" si="29"/>
        <v>2764748.2014388493</v>
      </c>
      <c r="AD24" s="21">
        <f t="shared" si="29"/>
        <v>1593611.1111111112</v>
      </c>
      <c r="AE24" s="21">
        <f t="shared" si="29"/>
        <v>11266666.666666668</v>
      </c>
      <c r="AF24" s="21">
        <f t="shared" si="29"/>
        <v>11342083.333333334</v>
      </c>
      <c r="AG24" s="21">
        <f t="shared" si="29"/>
        <v>15858.024691358023</v>
      </c>
      <c r="AH24" s="21">
        <f t="shared" si="29"/>
        <v>1791891.8918918918</v>
      </c>
      <c r="AI24" s="21">
        <f t="shared" si="29"/>
        <v>2719708.3333333335</v>
      </c>
      <c r="AJ24" s="21">
        <f aca="true" t="shared" si="30" ref="AJ24:BO24">IF(AJ20&gt;AJ15,AJ9*1000/AJ11,0)</f>
        <v>16273750</v>
      </c>
      <c r="AK24" s="21">
        <f t="shared" si="30"/>
        <v>2446344.0860215053</v>
      </c>
      <c r="AL24" s="21">
        <f t="shared" si="30"/>
        <v>1406130.2681992338</v>
      </c>
      <c r="AM24" s="21">
        <f t="shared" si="30"/>
        <v>602631.5789473684</v>
      </c>
      <c r="AN24" s="21">
        <f t="shared" si="30"/>
        <v>9538914.942528736</v>
      </c>
      <c r="AO24" s="21">
        <f t="shared" si="30"/>
        <v>404545.45454545453</v>
      </c>
      <c r="AP24" s="21">
        <f t="shared" si="30"/>
        <v>11405128.205128204</v>
      </c>
      <c r="AQ24" s="21">
        <f t="shared" si="30"/>
        <v>66461428.571428575</v>
      </c>
      <c r="AR24" s="21">
        <f t="shared" si="30"/>
        <v>488014.9812734083</v>
      </c>
      <c r="AS24" s="21">
        <f t="shared" si="30"/>
        <v>994216.2162162162</v>
      </c>
      <c r="AT24" s="21">
        <f t="shared" si="30"/>
        <v>96326315.78947368</v>
      </c>
      <c r="AU24" s="21">
        <f t="shared" si="30"/>
        <v>7984600</v>
      </c>
      <c r="AV24" s="21">
        <f t="shared" si="30"/>
        <v>21474.69135802469</v>
      </c>
      <c r="AW24" s="21">
        <f t="shared" si="30"/>
        <v>2987814.569536424</v>
      </c>
      <c r="AX24" s="21">
        <f t="shared" si="30"/>
        <v>5660305.34351145</v>
      </c>
      <c r="AY24" s="21">
        <f t="shared" si="30"/>
        <v>472047.2440944882</v>
      </c>
      <c r="AZ24" s="21">
        <f t="shared" si="30"/>
        <v>263568.13186813187</v>
      </c>
      <c r="BA24" s="21">
        <f t="shared" si="30"/>
        <v>2873750</v>
      </c>
      <c r="BB24" s="21">
        <f t="shared" si="30"/>
        <v>6824042.55319149</v>
      </c>
      <c r="BC24" s="21">
        <f t="shared" si="30"/>
        <v>3467657.6576576573</v>
      </c>
      <c r="BD24" s="21">
        <f t="shared" si="30"/>
        <v>312800</v>
      </c>
      <c r="BE24" s="21">
        <f t="shared" si="30"/>
        <v>73941102.20440881</v>
      </c>
      <c r="BF24" s="21">
        <f t="shared" si="30"/>
        <v>11758900.52356021</v>
      </c>
      <c r="BG24" s="21">
        <f t="shared" si="30"/>
        <v>13010332.142857142</v>
      </c>
      <c r="BH24" s="21">
        <f t="shared" si="30"/>
        <v>13922500</v>
      </c>
      <c r="BI24" s="21">
        <f t="shared" si="30"/>
        <v>4936000</v>
      </c>
      <c r="BJ24" s="21">
        <f t="shared" si="30"/>
        <v>78611111.1111111</v>
      </c>
      <c r="BK24" s="21">
        <f t="shared" si="30"/>
        <v>668285.7142857143</v>
      </c>
      <c r="BL24" s="21">
        <f t="shared" si="30"/>
        <v>146500000</v>
      </c>
      <c r="BM24" s="21">
        <f t="shared" si="30"/>
        <v>3973016.2601626017</v>
      </c>
      <c r="BN24" s="21">
        <f t="shared" si="30"/>
        <v>6766464.646464647</v>
      </c>
      <c r="BO24" s="21">
        <f t="shared" si="30"/>
        <v>9931353.135313531</v>
      </c>
      <c r="BP24" s="21">
        <f aca="true" t="shared" si="31" ref="BP24:CU24">IF(BP20&gt;BP15,BP9*1000/BP11,0)</f>
        <v>39916981.132075466</v>
      </c>
      <c r="BQ24" s="21">
        <f t="shared" si="31"/>
        <v>1412643.1818181819</v>
      </c>
      <c r="BR24" s="21">
        <f t="shared" si="31"/>
        <v>1071757.575757576</v>
      </c>
      <c r="BS24" s="21">
        <f t="shared" si="31"/>
        <v>691985.294117647</v>
      </c>
      <c r="BT24" s="21">
        <f t="shared" si="31"/>
        <v>2349448.8188976375</v>
      </c>
      <c r="BU24" s="21">
        <f t="shared" si="31"/>
        <v>2521904.761904762</v>
      </c>
      <c r="BV24" s="21">
        <f t="shared" si="31"/>
        <v>662881.3559322035</v>
      </c>
      <c r="BW24" s="21">
        <f t="shared" si="31"/>
        <v>1230909.090909091</v>
      </c>
      <c r="BX24" s="21">
        <f t="shared" si="31"/>
        <v>2477182.7777777775</v>
      </c>
      <c r="BY24" s="21">
        <f t="shared" si="31"/>
        <v>18643400</v>
      </c>
      <c r="BZ24" s="21">
        <f t="shared" si="31"/>
        <v>472355</v>
      </c>
      <c r="CA24" s="21">
        <f t="shared" si="31"/>
        <v>910792.0792079208</v>
      </c>
      <c r="CB24" s="21">
        <f t="shared" si="31"/>
        <v>44474666.66666667</v>
      </c>
      <c r="CC24" s="21">
        <f t="shared" si="31"/>
        <v>728173.0769230769</v>
      </c>
      <c r="CD24" s="21">
        <f t="shared" si="31"/>
        <v>298523.9852398524</v>
      </c>
      <c r="CE24" s="21">
        <f t="shared" si="31"/>
        <v>21427383.59201774</v>
      </c>
      <c r="CF24" s="21">
        <f t="shared" si="31"/>
        <v>7786666.666666666</v>
      </c>
      <c r="CG24" s="21">
        <f t="shared" si="31"/>
        <v>2046375</v>
      </c>
      <c r="CH24" s="21">
        <f t="shared" si="31"/>
        <v>12422857.142857144</v>
      </c>
      <c r="CI24" s="21">
        <f t="shared" si="31"/>
        <v>402350</v>
      </c>
      <c r="CJ24" s="21">
        <f t="shared" si="31"/>
        <v>12323411.371237457</v>
      </c>
      <c r="CK24" s="21">
        <f t="shared" si="31"/>
        <v>2765023.5294117643</v>
      </c>
      <c r="CL24" s="21">
        <f t="shared" si="31"/>
        <v>1860900</v>
      </c>
      <c r="CM24" s="21">
        <f t="shared" si="31"/>
        <v>1167049.0196078431</v>
      </c>
      <c r="CN24" s="21">
        <f t="shared" si="31"/>
        <v>12960727.272727272</v>
      </c>
      <c r="CO24" s="21">
        <f t="shared" si="31"/>
        <v>22043650.793650795</v>
      </c>
      <c r="CP24" s="21">
        <f t="shared" si="31"/>
        <v>16696551.72413793</v>
      </c>
      <c r="CQ24" s="21">
        <f t="shared" si="31"/>
        <v>5654943.820224719</v>
      </c>
      <c r="CR24" s="21">
        <f t="shared" si="31"/>
        <v>2445833.3333333335</v>
      </c>
      <c r="CS24" s="21">
        <f t="shared" si="31"/>
        <v>400174.28571428574</v>
      </c>
      <c r="CT24" s="21">
        <f t="shared" si="31"/>
        <v>4639568.9655172415</v>
      </c>
      <c r="CU24" s="21">
        <f t="shared" si="31"/>
        <v>75760000</v>
      </c>
      <c r="CV24" s="21">
        <f aca="true" t="shared" si="32" ref="CV24:DV24">IF(CV20&gt;CV15,CV9*1000/CV11,0)</f>
        <v>1164133.8582677166</v>
      </c>
      <c r="CW24" s="21">
        <f t="shared" si="32"/>
        <v>1489.8305084745762</v>
      </c>
      <c r="CX24" s="21">
        <f t="shared" si="32"/>
        <v>70987.65432098765</v>
      </c>
      <c r="CY24" s="21">
        <f t="shared" si="32"/>
        <v>39179.01234567901</v>
      </c>
      <c r="CZ24" s="21">
        <f t="shared" si="32"/>
        <v>8161921.428571429</v>
      </c>
      <c r="DA24" s="21">
        <f t="shared" si="32"/>
        <v>3550508.4745762716</v>
      </c>
      <c r="DB24" s="21">
        <f t="shared" si="32"/>
        <v>80425.74257425743</v>
      </c>
      <c r="DC24" s="21">
        <f t="shared" si="32"/>
        <v>5512631.578947369</v>
      </c>
      <c r="DD24" s="21">
        <f t="shared" si="32"/>
        <v>2259892.4731182796</v>
      </c>
      <c r="DE24" s="21">
        <f t="shared" si="32"/>
        <v>1441935.4838709678</v>
      </c>
      <c r="DF24" s="21">
        <f t="shared" si="32"/>
        <v>23902040.816326533</v>
      </c>
      <c r="DG24" s="21">
        <f t="shared" si="32"/>
        <v>33708478.26086956</v>
      </c>
      <c r="DH24" s="21">
        <f t="shared" si="32"/>
        <v>3877848.1012658225</v>
      </c>
      <c r="DI24" s="21">
        <f t="shared" si="32"/>
        <v>9242222.222222222</v>
      </c>
      <c r="DJ24" s="21">
        <f t="shared" si="32"/>
        <v>56914285.71428571</v>
      </c>
      <c r="DK24" s="21">
        <f t="shared" si="32"/>
        <v>37560000</v>
      </c>
      <c r="DL24" s="21">
        <f t="shared" si="32"/>
        <v>19412352.94117647</v>
      </c>
      <c r="DM24" s="21">
        <f t="shared" si="32"/>
        <v>1026734.693877551</v>
      </c>
      <c r="DN24" s="21">
        <f t="shared" si="32"/>
        <v>18295319.14893617</v>
      </c>
      <c r="DO24" s="21">
        <f t="shared" si="32"/>
        <v>29717033.492822967</v>
      </c>
      <c r="DP24" s="21">
        <f t="shared" si="32"/>
        <v>163485294.11764705</v>
      </c>
      <c r="DQ24" s="21">
        <f t="shared" si="32"/>
        <v>375577777.7777778</v>
      </c>
      <c r="DR24" s="21">
        <f t="shared" si="32"/>
        <v>2482790.697674419</v>
      </c>
      <c r="DS24" s="21">
        <f t="shared" si="32"/>
        <v>8974747.474747475</v>
      </c>
      <c r="DT24" s="21">
        <f t="shared" si="32"/>
        <v>3184765.3429602887</v>
      </c>
      <c r="DU24" s="21">
        <f t="shared" si="32"/>
        <v>213371.42857142858</v>
      </c>
      <c r="DV24" s="21">
        <f t="shared" si="32"/>
        <v>4360232.710280374</v>
      </c>
    </row>
    <row r="25" spans="1:126" ht="18.75" hidden="1">
      <c r="A25" s="6"/>
      <c r="B25" s="5" t="s">
        <v>165</v>
      </c>
      <c r="C25" s="21">
        <f t="shared" si="16"/>
        <v>-2423947889.99771</v>
      </c>
      <c r="D25" s="21">
        <f aca="true" t="shared" si="33" ref="D25:AI25">D23-D21</f>
        <v>-347882.7361563518</v>
      </c>
      <c r="E25" s="21">
        <f t="shared" si="33"/>
        <v>-7270.588235294118</v>
      </c>
      <c r="F25" s="21">
        <f t="shared" si="33"/>
        <v>-10199629.62962963</v>
      </c>
      <c r="G25" s="21">
        <f t="shared" si="33"/>
        <v>-513132.5301204819</v>
      </c>
      <c r="H25" s="21">
        <f t="shared" si="33"/>
        <v>-47112105.2631579</v>
      </c>
      <c r="I25" s="21">
        <f t="shared" si="33"/>
        <v>-31470833.333333336</v>
      </c>
      <c r="J25" s="21">
        <f t="shared" si="33"/>
        <v>-3073029.045643153</v>
      </c>
      <c r="K25" s="21">
        <f t="shared" si="33"/>
        <v>-104568.34532374101</v>
      </c>
      <c r="L25" s="21">
        <f t="shared" si="33"/>
        <v>-617525.7731958763</v>
      </c>
      <c r="M25" s="21">
        <f t="shared" si="33"/>
        <v>-7534788.937409025</v>
      </c>
      <c r="N25" s="21">
        <f t="shared" si="33"/>
        <v>-6204.906204906205</v>
      </c>
      <c r="O25" s="21">
        <f t="shared" si="33"/>
        <v>-9045104.166666668</v>
      </c>
      <c r="P25" s="21">
        <f t="shared" si="33"/>
        <v>-27265453.296703294</v>
      </c>
      <c r="Q25" s="21">
        <f t="shared" si="33"/>
        <v>-51493.377483443706</v>
      </c>
      <c r="R25" s="21">
        <f t="shared" si="33"/>
        <v>1608615.3846153843</v>
      </c>
      <c r="S25" s="21">
        <f t="shared" si="33"/>
        <v>-217762.16216216213</v>
      </c>
      <c r="T25" s="21">
        <f t="shared" si="33"/>
        <v>-78764835.16483516</v>
      </c>
      <c r="U25" s="21">
        <f t="shared" si="33"/>
        <v>-3365376.344086021</v>
      </c>
      <c r="V25" s="21">
        <f t="shared" si="33"/>
        <v>-2044642.2480620155</v>
      </c>
      <c r="W25" s="21">
        <f t="shared" si="33"/>
        <v>-92578064.51612903</v>
      </c>
      <c r="X25" s="21">
        <f t="shared" si="33"/>
        <v>-5605729.166666667</v>
      </c>
      <c r="Y25" s="21">
        <f t="shared" si="33"/>
        <v>-330210719.19377005</v>
      </c>
      <c r="Z25" s="21">
        <f t="shared" si="33"/>
        <v>-4313649.635036496</v>
      </c>
      <c r="AA25" s="21">
        <f t="shared" si="33"/>
        <v>-1475236.5269461079</v>
      </c>
      <c r="AB25" s="21">
        <f t="shared" si="33"/>
        <v>-2016883.1168831168</v>
      </c>
      <c r="AC25" s="21">
        <f t="shared" si="33"/>
        <v>-2764748.2014388493</v>
      </c>
      <c r="AD25" s="21">
        <f t="shared" si="33"/>
        <v>-1593611.1111111112</v>
      </c>
      <c r="AE25" s="21">
        <f t="shared" si="33"/>
        <v>-11266666.666666668</v>
      </c>
      <c r="AF25" s="21">
        <f t="shared" si="33"/>
        <v>-11342083.333333334</v>
      </c>
      <c r="AG25" s="21">
        <f t="shared" si="33"/>
        <v>-15858.024691358023</v>
      </c>
      <c r="AH25" s="21">
        <f t="shared" si="33"/>
        <v>-1791891.8918918918</v>
      </c>
      <c r="AI25" s="21">
        <f t="shared" si="33"/>
        <v>-2719708.3333333335</v>
      </c>
      <c r="AJ25" s="21">
        <f aca="true" t="shared" si="34" ref="AJ25:BO25">AJ23-AJ21</f>
        <v>-16273750</v>
      </c>
      <c r="AK25" s="21">
        <f t="shared" si="34"/>
        <v>-2446344.0860215053</v>
      </c>
      <c r="AL25" s="21">
        <f t="shared" si="34"/>
        <v>-1406130.2681992338</v>
      </c>
      <c r="AM25" s="21">
        <f t="shared" si="34"/>
        <v>-602631.5789473684</v>
      </c>
      <c r="AN25" s="21">
        <f t="shared" si="34"/>
        <v>-9538914.942528736</v>
      </c>
      <c r="AO25" s="21">
        <f t="shared" si="34"/>
        <v>-404545.45454545453</v>
      </c>
      <c r="AP25" s="21">
        <f t="shared" si="34"/>
        <v>-11405128.205128204</v>
      </c>
      <c r="AQ25" s="21">
        <f t="shared" si="34"/>
        <v>-66461428.571428575</v>
      </c>
      <c r="AR25" s="21">
        <f t="shared" si="34"/>
        <v>-488014.9812734083</v>
      </c>
      <c r="AS25" s="21">
        <f t="shared" si="34"/>
        <v>-994216.2162162162</v>
      </c>
      <c r="AT25" s="21">
        <f t="shared" si="34"/>
        <v>-96326315.78947368</v>
      </c>
      <c r="AU25" s="21">
        <f t="shared" si="34"/>
        <v>-7984600</v>
      </c>
      <c r="AV25" s="21">
        <f t="shared" si="34"/>
        <v>-21474.69135802469</v>
      </c>
      <c r="AW25" s="21">
        <f t="shared" si="34"/>
        <v>-2987814.569536424</v>
      </c>
      <c r="AX25" s="21">
        <f t="shared" si="34"/>
        <v>-5660305.34351145</v>
      </c>
      <c r="AY25" s="21">
        <f t="shared" si="34"/>
        <v>-472047.2440944882</v>
      </c>
      <c r="AZ25" s="21">
        <f t="shared" si="34"/>
        <v>-263568.13186813187</v>
      </c>
      <c r="BA25" s="21">
        <f t="shared" si="34"/>
        <v>-2873750</v>
      </c>
      <c r="BB25" s="21">
        <f t="shared" si="34"/>
        <v>-6824042.55319149</v>
      </c>
      <c r="BC25" s="21">
        <f t="shared" si="34"/>
        <v>-3467657.6576576573</v>
      </c>
      <c r="BD25" s="21">
        <f t="shared" si="34"/>
        <v>-312800</v>
      </c>
      <c r="BE25" s="21">
        <f t="shared" si="34"/>
        <v>-73941102.20440881</v>
      </c>
      <c r="BF25" s="21">
        <f t="shared" si="34"/>
        <v>-11758900.52356021</v>
      </c>
      <c r="BG25" s="21">
        <f t="shared" si="34"/>
        <v>-13010332.142857142</v>
      </c>
      <c r="BH25" s="21">
        <f t="shared" si="34"/>
        <v>-13922500</v>
      </c>
      <c r="BI25" s="21">
        <f t="shared" si="34"/>
        <v>-4936000</v>
      </c>
      <c r="BJ25" s="21">
        <f t="shared" si="34"/>
        <v>-78611111.1111111</v>
      </c>
      <c r="BK25" s="21">
        <f t="shared" si="34"/>
        <v>-668285.7142857143</v>
      </c>
      <c r="BL25" s="21">
        <f t="shared" si="34"/>
        <v>-146500000</v>
      </c>
      <c r="BM25" s="21">
        <f t="shared" si="34"/>
        <v>-3973016.2601626017</v>
      </c>
      <c r="BN25" s="21">
        <f t="shared" si="34"/>
        <v>-6766464.646464647</v>
      </c>
      <c r="BO25" s="21">
        <f t="shared" si="34"/>
        <v>-9931353.135313531</v>
      </c>
      <c r="BP25" s="21">
        <f aca="true" t="shared" si="35" ref="BP25:CU25">BP23-BP21</f>
        <v>-39916981.132075466</v>
      </c>
      <c r="BQ25" s="21">
        <f t="shared" si="35"/>
        <v>-1412643.1818181819</v>
      </c>
      <c r="BR25" s="21">
        <f t="shared" si="35"/>
        <v>-1071757.575757576</v>
      </c>
      <c r="BS25" s="21">
        <f t="shared" si="35"/>
        <v>-691985.294117647</v>
      </c>
      <c r="BT25" s="21">
        <f t="shared" si="35"/>
        <v>-2349448.8188976375</v>
      </c>
      <c r="BU25" s="21">
        <f t="shared" si="35"/>
        <v>-2521904.761904762</v>
      </c>
      <c r="BV25" s="21">
        <f t="shared" si="35"/>
        <v>-662881.3559322035</v>
      </c>
      <c r="BW25" s="21">
        <f t="shared" si="35"/>
        <v>-1230909.090909091</v>
      </c>
      <c r="BX25" s="21">
        <f t="shared" si="35"/>
        <v>-2477182.7777777775</v>
      </c>
      <c r="BY25" s="21">
        <f t="shared" si="35"/>
        <v>-18643400</v>
      </c>
      <c r="BZ25" s="21">
        <f t="shared" si="35"/>
        <v>-472355</v>
      </c>
      <c r="CA25" s="21">
        <f t="shared" si="35"/>
        <v>-910792.0792079208</v>
      </c>
      <c r="CB25" s="21">
        <f t="shared" si="35"/>
        <v>-44474666.66666667</v>
      </c>
      <c r="CC25" s="21">
        <f t="shared" si="35"/>
        <v>-728173.0769230769</v>
      </c>
      <c r="CD25" s="21">
        <f t="shared" si="35"/>
        <v>-298523.9852398524</v>
      </c>
      <c r="CE25" s="21">
        <f t="shared" si="35"/>
        <v>-21427383.59201774</v>
      </c>
      <c r="CF25" s="21">
        <f t="shared" si="35"/>
        <v>-7786666.666666666</v>
      </c>
      <c r="CG25" s="21">
        <f t="shared" si="35"/>
        <v>-2046375</v>
      </c>
      <c r="CH25" s="21">
        <f t="shared" si="35"/>
        <v>-12422857.142857144</v>
      </c>
      <c r="CI25" s="21">
        <f t="shared" si="35"/>
        <v>-402350</v>
      </c>
      <c r="CJ25" s="21">
        <f t="shared" si="35"/>
        <v>-12323411.371237457</v>
      </c>
      <c r="CK25" s="21">
        <f t="shared" si="35"/>
        <v>-2765023.5294117643</v>
      </c>
      <c r="CL25" s="21">
        <f t="shared" si="35"/>
        <v>-1860900</v>
      </c>
      <c r="CM25" s="21">
        <f t="shared" si="35"/>
        <v>-1167049.0196078431</v>
      </c>
      <c r="CN25" s="21">
        <f t="shared" si="35"/>
        <v>-12960727.272727272</v>
      </c>
      <c r="CO25" s="21">
        <f t="shared" si="35"/>
        <v>-22043650.793650795</v>
      </c>
      <c r="CP25" s="21">
        <f t="shared" si="35"/>
        <v>-16696551.72413793</v>
      </c>
      <c r="CQ25" s="21">
        <f t="shared" si="35"/>
        <v>-5654943.820224719</v>
      </c>
      <c r="CR25" s="21">
        <f t="shared" si="35"/>
        <v>-2445833.3333333335</v>
      </c>
      <c r="CS25" s="21">
        <f t="shared" si="35"/>
        <v>-400174.28571428574</v>
      </c>
      <c r="CT25" s="21">
        <f t="shared" si="35"/>
        <v>-4639568.9655172415</v>
      </c>
      <c r="CU25" s="21">
        <f t="shared" si="35"/>
        <v>-75760000</v>
      </c>
      <c r="CV25" s="21">
        <f aca="true" t="shared" si="36" ref="CV25:DV25">CV23-CV21</f>
        <v>-1164133.8582677166</v>
      </c>
      <c r="CW25" s="21">
        <f t="shared" si="36"/>
        <v>-1489.8305084745762</v>
      </c>
      <c r="CX25" s="21">
        <f t="shared" si="36"/>
        <v>-70987.65432098765</v>
      </c>
      <c r="CY25" s="21">
        <f t="shared" si="36"/>
        <v>-39179.01234567901</v>
      </c>
      <c r="CZ25" s="21">
        <f t="shared" si="36"/>
        <v>-8161921.428571429</v>
      </c>
      <c r="DA25" s="21">
        <f t="shared" si="36"/>
        <v>-3550508.4745762716</v>
      </c>
      <c r="DB25" s="21">
        <f t="shared" si="36"/>
        <v>-80425.74257425743</v>
      </c>
      <c r="DC25" s="21">
        <f t="shared" si="36"/>
        <v>-5512631.578947369</v>
      </c>
      <c r="DD25" s="21">
        <f t="shared" si="36"/>
        <v>-2259892.4731182796</v>
      </c>
      <c r="DE25" s="21">
        <f t="shared" si="36"/>
        <v>-1441935.4838709678</v>
      </c>
      <c r="DF25" s="21">
        <f t="shared" si="36"/>
        <v>-23902040.816326533</v>
      </c>
      <c r="DG25" s="21">
        <f t="shared" si="36"/>
        <v>-33708478.26086956</v>
      </c>
      <c r="DH25" s="21">
        <f t="shared" si="36"/>
        <v>-3877848.1012658225</v>
      </c>
      <c r="DI25" s="21">
        <f t="shared" si="36"/>
        <v>-9242222.222222222</v>
      </c>
      <c r="DJ25" s="21">
        <f t="shared" si="36"/>
        <v>-56914285.71428571</v>
      </c>
      <c r="DK25" s="21">
        <f t="shared" si="36"/>
        <v>-37560000</v>
      </c>
      <c r="DL25" s="21">
        <f t="shared" si="36"/>
        <v>-19412352.94117647</v>
      </c>
      <c r="DM25" s="21">
        <f t="shared" si="36"/>
        <v>-1026734.693877551</v>
      </c>
      <c r="DN25" s="21">
        <f t="shared" si="36"/>
        <v>-18295319.14893617</v>
      </c>
      <c r="DO25" s="21">
        <f t="shared" si="36"/>
        <v>-29717033.492822967</v>
      </c>
      <c r="DP25" s="21">
        <f t="shared" si="36"/>
        <v>-163485294.11764705</v>
      </c>
      <c r="DQ25" s="21">
        <f t="shared" si="36"/>
        <v>-375577777.7777778</v>
      </c>
      <c r="DR25" s="21">
        <f t="shared" si="36"/>
        <v>-2482790.697674419</v>
      </c>
      <c r="DS25" s="21">
        <f t="shared" si="36"/>
        <v>-8974747.474747475</v>
      </c>
      <c r="DT25" s="21">
        <f t="shared" si="36"/>
        <v>-3184765.3429602887</v>
      </c>
      <c r="DU25" s="21">
        <f t="shared" si="36"/>
        <v>-213371.42857142858</v>
      </c>
      <c r="DV25" s="21">
        <f t="shared" si="36"/>
        <v>-4360232.710280374</v>
      </c>
    </row>
    <row r="26" spans="1:126" ht="18.75" hidden="1">
      <c r="A26" s="6"/>
      <c r="B26" s="5" t="s">
        <v>166</v>
      </c>
      <c r="C26" s="21">
        <f t="shared" si="16"/>
        <v>1211973944.998855</v>
      </c>
      <c r="D26" s="21">
        <f aca="true" t="shared" si="37" ref="D26:AI26">D24-D22</f>
        <v>173941.3680781759</v>
      </c>
      <c r="E26" s="21">
        <f t="shared" si="37"/>
        <v>3635.294117647059</v>
      </c>
      <c r="F26" s="21">
        <f t="shared" si="37"/>
        <v>5099814.814814815</v>
      </c>
      <c r="G26" s="21">
        <f t="shared" si="37"/>
        <v>256566.26506024096</v>
      </c>
      <c r="H26" s="21">
        <f t="shared" si="37"/>
        <v>23556052.63157895</v>
      </c>
      <c r="I26" s="21">
        <f t="shared" si="37"/>
        <v>15735416.666666668</v>
      </c>
      <c r="J26" s="21">
        <f t="shared" si="37"/>
        <v>1536514.5228215766</v>
      </c>
      <c r="K26" s="21">
        <f t="shared" si="37"/>
        <v>52284.17266187051</v>
      </c>
      <c r="L26" s="21">
        <f t="shared" si="37"/>
        <v>308762.88659793814</v>
      </c>
      <c r="M26" s="21">
        <f t="shared" si="37"/>
        <v>3767394.4687045123</v>
      </c>
      <c r="N26" s="21">
        <f t="shared" si="37"/>
        <v>3102.4531024531025</v>
      </c>
      <c r="O26" s="21">
        <f t="shared" si="37"/>
        <v>4522552.083333334</v>
      </c>
      <c r="P26" s="21">
        <f t="shared" si="37"/>
        <v>13632726.648351647</v>
      </c>
      <c r="Q26" s="21">
        <f t="shared" si="37"/>
        <v>25746.688741721853</v>
      </c>
      <c r="R26" s="21">
        <f t="shared" si="37"/>
        <v>-804307.6923076921</v>
      </c>
      <c r="S26" s="21">
        <f t="shared" si="37"/>
        <v>108881.08108108107</v>
      </c>
      <c r="T26" s="21">
        <f t="shared" si="37"/>
        <v>39382417.58241758</v>
      </c>
      <c r="U26" s="21">
        <f t="shared" si="37"/>
        <v>1682688.1720430106</v>
      </c>
      <c r="V26" s="21">
        <f t="shared" si="37"/>
        <v>1022321.1240310078</v>
      </c>
      <c r="W26" s="21">
        <f t="shared" si="37"/>
        <v>46289032.258064516</v>
      </c>
      <c r="X26" s="21">
        <f t="shared" si="37"/>
        <v>2802864.5833333335</v>
      </c>
      <c r="Y26" s="21">
        <f t="shared" si="37"/>
        <v>165105359.59688503</v>
      </c>
      <c r="Z26" s="21">
        <f t="shared" si="37"/>
        <v>2156824.817518248</v>
      </c>
      <c r="AA26" s="21">
        <f t="shared" si="37"/>
        <v>737618.2634730539</v>
      </c>
      <c r="AB26" s="21">
        <f t="shared" si="37"/>
        <v>1008441.5584415584</v>
      </c>
      <c r="AC26" s="21">
        <f t="shared" si="37"/>
        <v>1382374.1007194247</v>
      </c>
      <c r="AD26" s="21">
        <f t="shared" si="37"/>
        <v>796805.5555555556</v>
      </c>
      <c r="AE26" s="21">
        <f t="shared" si="37"/>
        <v>5633333.333333334</v>
      </c>
      <c r="AF26" s="21">
        <f t="shared" si="37"/>
        <v>5671041.666666667</v>
      </c>
      <c r="AG26" s="21">
        <f t="shared" si="37"/>
        <v>7929.012345679012</v>
      </c>
      <c r="AH26" s="21">
        <f t="shared" si="37"/>
        <v>895945.9459459459</v>
      </c>
      <c r="AI26" s="21">
        <f t="shared" si="37"/>
        <v>1359854.1666666667</v>
      </c>
      <c r="AJ26" s="21">
        <f aca="true" t="shared" si="38" ref="AJ26:BO26">AJ24-AJ22</f>
        <v>8136875</v>
      </c>
      <c r="AK26" s="21">
        <f t="shared" si="38"/>
        <v>1223172.0430107526</v>
      </c>
      <c r="AL26" s="21">
        <f t="shared" si="38"/>
        <v>703065.1340996169</v>
      </c>
      <c r="AM26" s="21">
        <f t="shared" si="38"/>
        <v>301315.7894736842</v>
      </c>
      <c r="AN26" s="21">
        <f t="shared" si="38"/>
        <v>4769457.471264368</v>
      </c>
      <c r="AO26" s="21">
        <f t="shared" si="38"/>
        <v>202272.72727272726</v>
      </c>
      <c r="AP26" s="21">
        <f t="shared" si="38"/>
        <v>5702564.102564102</v>
      </c>
      <c r="AQ26" s="21">
        <f t="shared" si="38"/>
        <v>33230714.285714287</v>
      </c>
      <c r="AR26" s="21">
        <f t="shared" si="38"/>
        <v>244007.49063670414</v>
      </c>
      <c r="AS26" s="21">
        <f t="shared" si="38"/>
        <v>497108.1081081081</v>
      </c>
      <c r="AT26" s="21">
        <f t="shared" si="38"/>
        <v>48163157.89473684</v>
      </c>
      <c r="AU26" s="21">
        <f t="shared" si="38"/>
        <v>3992300</v>
      </c>
      <c r="AV26" s="21">
        <f t="shared" si="38"/>
        <v>10737.345679012345</v>
      </c>
      <c r="AW26" s="21">
        <f t="shared" si="38"/>
        <v>1493907.284768212</v>
      </c>
      <c r="AX26" s="21">
        <f t="shared" si="38"/>
        <v>2830152.671755725</v>
      </c>
      <c r="AY26" s="21">
        <f t="shared" si="38"/>
        <v>236023.6220472441</v>
      </c>
      <c r="AZ26" s="21">
        <f t="shared" si="38"/>
        <v>131784.06593406593</v>
      </c>
      <c r="BA26" s="21">
        <f t="shared" si="38"/>
        <v>1436875</v>
      </c>
      <c r="BB26" s="21">
        <f t="shared" si="38"/>
        <v>3412021.276595745</v>
      </c>
      <c r="BC26" s="21">
        <f t="shared" si="38"/>
        <v>1733828.8288288286</v>
      </c>
      <c r="BD26" s="21">
        <f t="shared" si="38"/>
        <v>156400</v>
      </c>
      <c r="BE26" s="21">
        <f t="shared" si="38"/>
        <v>36970551.102204405</v>
      </c>
      <c r="BF26" s="21">
        <f t="shared" si="38"/>
        <v>5879450.261780105</v>
      </c>
      <c r="BG26" s="21">
        <f t="shared" si="38"/>
        <v>6505166.071428571</v>
      </c>
      <c r="BH26" s="21">
        <f t="shared" si="38"/>
        <v>6961250</v>
      </c>
      <c r="BI26" s="21">
        <f t="shared" si="38"/>
        <v>2468000</v>
      </c>
      <c r="BJ26" s="21">
        <f t="shared" si="38"/>
        <v>39305555.55555555</v>
      </c>
      <c r="BK26" s="21">
        <f t="shared" si="38"/>
        <v>334142.85714285716</v>
      </c>
      <c r="BL26" s="21">
        <f t="shared" si="38"/>
        <v>73250000</v>
      </c>
      <c r="BM26" s="21">
        <f t="shared" si="38"/>
        <v>1986508.1300813009</v>
      </c>
      <c r="BN26" s="21">
        <f t="shared" si="38"/>
        <v>3383232.3232323234</v>
      </c>
      <c r="BO26" s="21">
        <f t="shared" si="38"/>
        <v>4965676.567656766</v>
      </c>
      <c r="BP26" s="21">
        <f aca="true" t="shared" si="39" ref="BP26:CU26">BP24-BP22</f>
        <v>19958490.566037733</v>
      </c>
      <c r="BQ26" s="21">
        <f t="shared" si="39"/>
        <v>706321.5909090909</v>
      </c>
      <c r="BR26" s="21">
        <f t="shared" si="39"/>
        <v>535878.787878788</v>
      </c>
      <c r="BS26" s="21">
        <f t="shared" si="39"/>
        <v>345992.6470588235</v>
      </c>
      <c r="BT26" s="21">
        <f t="shared" si="39"/>
        <v>1174724.4094488188</v>
      </c>
      <c r="BU26" s="21">
        <f t="shared" si="39"/>
        <v>1260952.380952381</v>
      </c>
      <c r="BV26" s="21">
        <f t="shared" si="39"/>
        <v>331440.67796610174</v>
      </c>
      <c r="BW26" s="21">
        <f t="shared" si="39"/>
        <v>615454.5454545455</v>
      </c>
      <c r="BX26" s="21">
        <f t="shared" si="39"/>
        <v>1238591.3888888888</v>
      </c>
      <c r="BY26" s="21">
        <f t="shared" si="39"/>
        <v>9321700</v>
      </c>
      <c r="BZ26" s="21">
        <f t="shared" si="39"/>
        <v>236177.5</v>
      </c>
      <c r="CA26" s="21">
        <f t="shared" si="39"/>
        <v>455396.0396039604</v>
      </c>
      <c r="CB26" s="21">
        <f t="shared" si="39"/>
        <v>22237333.333333336</v>
      </c>
      <c r="CC26" s="21">
        <f t="shared" si="39"/>
        <v>364086.53846153844</v>
      </c>
      <c r="CD26" s="21">
        <f t="shared" si="39"/>
        <v>149261.9926199262</v>
      </c>
      <c r="CE26" s="21">
        <f t="shared" si="39"/>
        <v>10713691.79600887</v>
      </c>
      <c r="CF26" s="21">
        <f t="shared" si="39"/>
        <v>3893333.333333333</v>
      </c>
      <c r="CG26" s="21">
        <f t="shared" si="39"/>
        <v>1023187.5</v>
      </c>
      <c r="CH26" s="21">
        <f t="shared" si="39"/>
        <v>6211428.571428572</v>
      </c>
      <c r="CI26" s="21">
        <f t="shared" si="39"/>
        <v>201175</v>
      </c>
      <c r="CJ26" s="21">
        <f t="shared" si="39"/>
        <v>6161705.685618728</v>
      </c>
      <c r="CK26" s="21">
        <f t="shared" si="39"/>
        <v>1382511.7647058822</v>
      </c>
      <c r="CL26" s="21">
        <f t="shared" si="39"/>
        <v>930450</v>
      </c>
      <c r="CM26" s="21">
        <f t="shared" si="39"/>
        <v>583524.5098039216</v>
      </c>
      <c r="CN26" s="21">
        <f t="shared" si="39"/>
        <v>6480363.636363636</v>
      </c>
      <c r="CO26" s="21">
        <f t="shared" si="39"/>
        <v>11021825.396825397</v>
      </c>
      <c r="CP26" s="21">
        <f t="shared" si="39"/>
        <v>8348275.862068965</v>
      </c>
      <c r="CQ26" s="21">
        <f t="shared" si="39"/>
        <v>2827471.9101123596</v>
      </c>
      <c r="CR26" s="21">
        <f t="shared" si="39"/>
        <v>1222916.6666666667</v>
      </c>
      <c r="CS26" s="21">
        <f t="shared" si="39"/>
        <v>200087.14285714287</v>
      </c>
      <c r="CT26" s="21">
        <f t="shared" si="39"/>
        <v>2319784.4827586208</v>
      </c>
      <c r="CU26" s="21">
        <f t="shared" si="39"/>
        <v>37880000</v>
      </c>
      <c r="CV26" s="21">
        <f aca="true" t="shared" si="40" ref="CV26:DV26">CV24-CV22</f>
        <v>582066.9291338583</v>
      </c>
      <c r="CW26" s="21">
        <f t="shared" si="40"/>
        <v>744.9152542372881</v>
      </c>
      <c r="CX26" s="21">
        <f t="shared" si="40"/>
        <v>35493.82716049383</v>
      </c>
      <c r="CY26" s="21">
        <f t="shared" si="40"/>
        <v>19589.506172839505</v>
      </c>
      <c r="CZ26" s="21">
        <f t="shared" si="40"/>
        <v>4080960.7142857146</v>
      </c>
      <c r="DA26" s="21">
        <f t="shared" si="40"/>
        <v>1775254.2372881358</v>
      </c>
      <c r="DB26" s="21">
        <f t="shared" si="40"/>
        <v>40212.87128712871</v>
      </c>
      <c r="DC26" s="21">
        <f t="shared" si="40"/>
        <v>2756315.7894736845</v>
      </c>
      <c r="DD26" s="21">
        <f t="shared" si="40"/>
        <v>1129946.2365591398</v>
      </c>
      <c r="DE26" s="21">
        <f t="shared" si="40"/>
        <v>720967.7419354839</v>
      </c>
      <c r="DF26" s="21">
        <f t="shared" si="40"/>
        <v>11951020.408163266</v>
      </c>
      <c r="DG26" s="21">
        <f t="shared" si="40"/>
        <v>16854239.13043478</v>
      </c>
      <c r="DH26" s="21">
        <f t="shared" si="40"/>
        <v>1938924.0506329113</v>
      </c>
      <c r="DI26" s="21">
        <f t="shared" si="40"/>
        <v>4621111.111111111</v>
      </c>
      <c r="DJ26" s="21">
        <f t="shared" si="40"/>
        <v>28457142.857142854</v>
      </c>
      <c r="DK26" s="21">
        <f t="shared" si="40"/>
        <v>18780000</v>
      </c>
      <c r="DL26" s="21">
        <f t="shared" si="40"/>
        <v>9706176.470588235</v>
      </c>
      <c r="DM26" s="21">
        <f t="shared" si="40"/>
        <v>513367.3469387755</v>
      </c>
      <c r="DN26" s="21">
        <f t="shared" si="40"/>
        <v>9147659.574468086</v>
      </c>
      <c r="DO26" s="21">
        <f t="shared" si="40"/>
        <v>14858516.746411484</v>
      </c>
      <c r="DP26" s="21">
        <f t="shared" si="40"/>
        <v>81742647.05882353</v>
      </c>
      <c r="DQ26" s="21">
        <f t="shared" si="40"/>
        <v>187788888.8888889</v>
      </c>
      <c r="DR26" s="21">
        <f t="shared" si="40"/>
        <v>1241395.3488372094</v>
      </c>
      <c r="DS26" s="21">
        <f t="shared" si="40"/>
        <v>4487373.737373738</v>
      </c>
      <c r="DT26" s="21">
        <f t="shared" si="40"/>
        <v>1592382.6714801444</v>
      </c>
      <c r="DU26" s="21">
        <f t="shared" si="40"/>
        <v>106685.71428571429</v>
      </c>
      <c r="DV26" s="21">
        <f t="shared" si="40"/>
        <v>2180116.355140187</v>
      </c>
    </row>
    <row r="27" spans="1:126" ht="18.75">
      <c r="A27" s="6"/>
      <c r="B27" s="5" t="s">
        <v>163</v>
      </c>
      <c r="C27" s="21">
        <f t="shared" si="16"/>
        <v>2427165120.766941</v>
      </c>
      <c r="D27" s="21">
        <f aca="true" t="shared" si="41" ref="D27:AI27">IF(D20=D15,(1-D12)*D9*1000/D10+D20*(1-D12)*$C26+(1-D12)*$C25,D21)</f>
        <v>347882.7361563518</v>
      </c>
      <c r="E27" s="21">
        <f t="shared" si="41"/>
        <v>7270.588235294118</v>
      </c>
      <c r="F27" s="21">
        <f t="shared" si="41"/>
        <v>10199629.62962963</v>
      </c>
      <c r="G27" s="21">
        <f t="shared" si="41"/>
        <v>513132.5301204819</v>
      </c>
      <c r="H27" s="21">
        <f t="shared" si="41"/>
        <v>47112105.2631579</v>
      </c>
      <c r="I27" s="21">
        <f t="shared" si="41"/>
        <v>31470833.333333336</v>
      </c>
      <c r="J27" s="21">
        <f t="shared" si="41"/>
        <v>3073029.045643153</v>
      </c>
      <c r="K27" s="21">
        <f t="shared" si="41"/>
        <v>104568.34532374101</v>
      </c>
      <c r="L27" s="21">
        <f t="shared" si="41"/>
        <v>617525.7731958763</v>
      </c>
      <c r="M27" s="21">
        <f t="shared" si="41"/>
        <v>7534788.937409025</v>
      </c>
      <c r="N27" s="21">
        <f t="shared" si="41"/>
        <v>6204.906204906205</v>
      </c>
      <c r="O27" s="21">
        <f t="shared" si="41"/>
        <v>9045104.166666668</v>
      </c>
      <c r="P27" s="21">
        <f t="shared" si="41"/>
        <v>27265453.296703294</v>
      </c>
      <c r="Q27" s="21">
        <f t="shared" si="41"/>
        <v>51493.377483443706</v>
      </c>
      <c r="R27" s="21">
        <f t="shared" si="41"/>
        <v>1608615.3846153843</v>
      </c>
      <c r="S27" s="21">
        <f t="shared" si="41"/>
        <v>217762.16216216213</v>
      </c>
      <c r="T27" s="21">
        <f t="shared" si="41"/>
        <v>78764835.16483516</v>
      </c>
      <c r="U27" s="21">
        <f t="shared" si="41"/>
        <v>3365376.344086021</v>
      </c>
      <c r="V27" s="21">
        <f t="shared" si="41"/>
        <v>2044642.2480620155</v>
      </c>
      <c r="W27" s="21">
        <f t="shared" si="41"/>
        <v>92578064.51612903</v>
      </c>
      <c r="X27" s="21">
        <f t="shared" si="41"/>
        <v>5605729.166666667</v>
      </c>
      <c r="Y27" s="21">
        <f t="shared" si="41"/>
        <v>330210719.19377005</v>
      </c>
      <c r="Z27" s="21">
        <f t="shared" si="41"/>
        <v>4313649.635036496</v>
      </c>
      <c r="AA27" s="21">
        <f t="shared" si="41"/>
        <v>1475236.5269461079</v>
      </c>
      <c r="AB27" s="21">
        <f t="shared" si="41"/>
        <v>2016883.1168831168</v>
      </c>
      <c r="AC27" s="21">
        <f t="shared" si="41"/>
        <v>2764748.2014388493</v>
      </c>
      <c r="AD27" s="21">
        <f t="shared" si="41"/>
        <v>1593611.1111111112</v>
      </c>
      <c r="AE27" s="21">
        <f t="shared" si="41"/>
        <v>11266666.666666668</v>
      </c>
      <c r="AF27" s="21">
        <f t="shared" si="41"/>
        <v>11342083.333333334</v>
      </c>
      <c r="AG27" s="21">
        <f t="shared" si="41"/>
        <v>15858.024691358023</v>
      </c>
      <c r="AH27" s="21">
        <f t="shared" si="41"/>
        <v>1791891.8918918918</v>
      </c>
      <c r="AI27" s="21">
        <f t="shared" si="41"/>
        <v>2719708.3333333335</v>
      </c>
      <c r="AJ27" s="21">
        <f aca="true" t="shared" si="42" ref="AJ27:BO27">IF(AJ20=AJ15,(1-AJ12)*AJ9*1000/AJ10+AJ20*(1-AJ12)*$C26+(1-AJ12)*$C25,AJ21)</f>
        <v>16273750</v>
      </c>
      <c r="AK27" s="21">
        <f t="shared" si="42"/>
        <v>2446344.0860215053</v>
      </c>
      <c r="AL27" s="21">
        <f t="shared" si="42"/>
        <v>1406130.2681992338</v>
      </c>
      <c r="AM27" s="21">
        <f t="shared" si="42"/>
        <v>602631.5789473684</v>
      </c>
      <c r="AN27" s="21">
        <f t="shared" si="42"/>
        <v>9538914.942528736</v>
      </c>
      <c r="AO27" s="21">
        <f t="shared" si="42"/>
        <v>404545.45454545453</v>
      </c>
      <c r="AP27" s="21">
        <f t="shared" si="42"/>
        <v>11405128.205128204</v>
      </c>
      <c r="AQ27" s="21">
        <f t="shared" si="42"/>
        <v>66461428.571428575</v>
      </c>
      <c r="AR27" s="21">
        <f t="shared" si="42"/>
        <v>488014.9812734083</v>
      </c>
      <c r="AS27" s="21">
        <f t="shared" si="42"/>
        <v>994216.2162162162</v>
      </c>
      <c r="AT27" s="21">
        <f t="shared" si="42"/>
        <v>96326315.78947368</v>
      </c>
      <c r="AU27" s="21">
        <f t="shared" si="42"/>
        <v>7984600</v>
      </c>
      <c r="AV27" s="21">
        <f t="shared" si="42"/>
        <v>21474.69135802469</v>
      </c>
      <c r="AW27" s="21">
        <f t="shared" si="42"/>
        <v>2987814.569536424</v>
      </c>
      <c r="AX27" s="21">
        <f t="shared" si="42"/>
        <v>5660305.34351145</v>
      </c>
      <c r="AY27" s="21">
        <f t="shared" si="42"/>
        <v>472047.2440944882</v>
      </c>
      <c r="AZ27" s="21">
        <f t="shared" si="42"/>
        <v>263568.13186813187</v>
      </c>
      <c r="BA27" s="21">
        <f t="shared" si="42"/>
        <v>2873750</v>
      </c>
      <c r="BB27" s="21">
        <f t="shared" si="42"/>
        <v>6824042.55319149</v>
      </c>
      <c r="BC27" s="21">
        <f t="shared" si="42"/>
        <v>3467657.6576576573</v>
      </c>
      <c r="BD27" s="21">
        <f t="shared" si="42"/>
        <v>312800</v>
      </c>
      <c r="BE27" s="21">
        <f t="shared" si="42"/>
        <v>73941102.20440881</v>
      </c>
      <c r="BF27" s="21">
        <f t="shared" si="42"/>
        <v>11758900.52356021</v>
      </c>
      <c r="BG27" s="21">
        <f t="shared" si="42"/>
        <v>13010332.142857142</v>
      </c>
      <c r="BH27" s="21">
        <f t="shared" si="42"/>
        <v>13922500</v>
      </c>
      <c r="BI27" s="21">
        <f t="shared" si="42"/>
        <v>4936000</v>
      </c>
      <c r="BJ27" s="21">
        <f t="shared" si="42"/>
        <v>78611111.1111111</v>
      </c>
      <c r="BK27" s="21">
        <f t="shared" si="42"/>
        <v>668285.7142857143</v>
      </c>
      <c r="BL27" s="21">
        <f t="shared" si="42"/>
        <v>146500000</v>
      </c>
      <c r="BM27" s="21">
        <f t="shared" si="42"/>
        <v>3973016.2601626017</v>
      </c>
      <c r="BN27" s="21">
        <f t="shared" si="42"/>
        <v>6766464.646464647</v>
      </c>
      <c r="BO27" s="21">
        <f t="shared" si="42"/>
        <v>9931353.135313531</v>
      </c>
      <c r="BP27" s="21">
        <f aca="true" t="shared" si="43" ref="BP27:CU27">IF(BP20=BP15,(1-BP12)*BP9*1000/BP10+BP20*(1-BP12)*$C26+(1-BP12)*$C25,BP21)</f>
        <v>39916981.132075466</v>
      </c>
      <c r="BQ27" s="21">
        <f t="shared" si="43"/>
        <v>1412643.1818181819</v>
      </c>
      <c r="BR27" s="21">
        <f t="shared" si="43"/>
        <v>1071757.575757576</v>
      </c>
      <c r="BS27" s="21">
        <f t="shared" si="43"/>
        <v>691985.294117647</v>
      </c>
      <c r="BT27" s="21">
        <f t="shared" si="43"/>
        <v>2349448.8188976375</v>
      </c>
      <c r="BU27" s="21">
        <f t="shared" si="43"/>
        <v>2521904.761904762</v>
      </c>
      <c r="BV27" s="21">
        <f t="shared" si="43"/>
        <v>662881.3559322035</v>
      </c>
      <c r="BW27" s="21">
        <f t="shared" si="43"/>
        <v>1230909.090909091</v>
      </c>
      <c r="BX27" s="21">
        <f t="shared" si="43"/>
        <v>2477182.7777777775</v>
      </c>
      <c r="BY27" s="21">
        <f t="shared" si="43"/>
        <v>18643400</v>
      </c>
      <c r="BZ27" s="21">
        <f t="shared" si="43"/>
        <v>472355</v>
      </c>
      <c r="CA27" s="21">
        <f t="shared" si="43"/>
        <v>910792.0792079208</v>
      </c>
      <c r="CB27" s="21">
        <f t="shared" si="43"/>
        <v>44474666.66666667</v>
      </c>
      <c r="CC27" s="21">
        <f t="shared" si="43"/>
        <v>728173.0769230769</v>
      </c>
      <c r="CD27" s="21">
        <f t="shared" si="43"/>
        <v>298523.9852398524</v>
      </c>
      <c r="CE27" s="21">
        <f t="shared" si="43"/>
        <v>21427383.59201774</v>
      </c>
      <c r="CF27" s="21">
        <f t="shared" si="43"/>
        <v>7786666.666666666</v>
      </c>
      <c r="CG27" s="21">
        <f t="shared" si="43"/>
        <v>2046375</v>
      </c>
      <c r="CH27" s="21">
        <f t="shared" si="43"/>
        <v>12422857.142857144</v>
      </c>
      <c r="CI27" s="21">
        <f t="shared" si="43"/>
        <v>402350</v>
      </c>
      <c r="CJ27" s="21">
        <f t="shared" si="43"/>
        <v>12323411.371237457</v>
      </c>
      <c r="CK27" s="21">
        <f t="shared" si="43"/>
        <v>2765023.5294117643</v>
      </c>
      <c r="CL27" s="21">
        <f t="shared" si="43"/>
        <v>1860900</v>
      </c>
      <c r="CM27" s="21">
        <f t="shared" si="43"/>
        <v>1167049.0196078431</v>
      </c>
      <c r="CN27" s="21">
        <f t="shared" si="43"/>
        <v>12960727.272727272</v>
      </c>
      <c r="CO27" s="21">
        <f t="shared" si="43"/>
        <v>22043650.793650795</v>
      </c>
      <c r="CP27" s="21">
        <f t="shared" si="43"/>
        <v>16696551.72413793</v>
      </c>
      <c r="CQ27" s="21">
        <f t="shared" si="43"/>
        <v>5654943.820224719</v>
      </c>
      <c r="CR27" s="21">
        <f t="shared" si="43"/>
        <v>2445833.3333333335</v>
      </c>
      <c r="CS27" s="21">
        <f t="shared" si="43"/>
        <v>400174.28571428574</v>
      </c>
      <c r="CT27" s="21">
        <f t="shared" si="43"/>
        <v>4639568.9655172415</v>
      </c>
      <c r="CU27" s="21">
        <f t="shared" si="43"/>
        <v>75760000</v>
      </c>
      <c r="CV27" s="21">
        <f aca="true" t="shared" si="44" ref="CV27:DV27">IF(CV20=CV15,(1-CV12)*CV9*1000/CV10+CV20*(1-CV12)*$C26+(1-CV12)*$C25,CV21)</f>
        <v>1164133.8582677166</v>
      </c>
      <c r="CW27" s="21">
        <f t="shared" si="44"/>
        <v>1489.8305084745762</v>
      </c>
      <c r="CX27" s="21">
        <f t="shared" si="44"/>
        <v>70987.65432098765</v>
      </c>
      <c r="CY27" s="21">
        <f t="shared" si="44"/>
        <v>39179.01234567901</v>
      </c>
      <c r="CZ27" s="21">
        <f t="shared" si="44"/>
        <v>8161921.428571429</v>
      </c>
      <c r="DA27" s="21">
        <f t="shared" si="44"/>
        <v>3550508.4745762716</v>
      </c>
      <c r="DB27" s="21">
        <f t="shared" si="44"/>
        <v>80425.74257425743</v>
      </c>
      <c r="DC27" s="21">
        <f t="shared" si="44"/>
        <v>5512631.578947369</v>
      </c>
      <c r="DD27" s="21">
        <f t="shared" si="44"/>
        <v>2259892.4731182796</v>
      </c>
      <c r="DE27" s="21">
        <f t="shared" si="44"/>
        <v>1441935.4838709678</v>
      </c>
      <c r="DF27" s="21">
        <f t="shared" si="44"/>
        <v>23902040.816326533</v>
      </c>
      <c r="DG27" s="21">
        <f t="shared" si="44"/>
        <v>33708478.26086956</v>
      </c>
      <c r="DH27" s="21">
        <f t="shared" si="44"/>
        <v>3877848.1012658225</v>
      </c>
      <c r="DI27" s="21">
        <f t="shared" si="44"/>
        <v>9242222.222222222</v>
      </c>
      <c r="DJ27" s="21">
        <f t="shared" si="44"/>
        <v>56914285.71428571</v>
      </c>
      <c r="DK27" s="21">
        <f t="shared" si="44"/>
        <v>37560000</v>
      </c>
      <c r="DL27" s="21">
        <f t="shared" si="44"/>
        <v>19412352.94117647</v>
      </c>
      <c r="DM27" s="21">
        <f t="shared" si="44"/>
        <v>1026734.693877551</v>
      </c>
      <c r="DN27" s="21">
        <f t="shared" si="44"/>
        <v>18295319.14893617</v>
      </c>
      <c r="DO27" s="21">
        <f t="shared" si="44"/>
        <v>29717033.492822967</v>
      </c>
      <c r="DP27" s="21">
        <f t="shared" si="44"/>
        <v>163485294.11764705</v>
      </c>
      <c r="DQ27" s="21">
        <f t="shared" si="44"/>
        <v>375577777.7777778</v>
      </c>
      <c r="DR27" s="21">
        <f t="shared" si="44"/>
        <v>2482790.697674419</v>
      </c>
      <c r="DS27" s="21">
        <f t="shared" si="44"/>
        <v>8974747.474747475</v>
      </c>
      <c r="DT27" s="21">
        <f t="shared" si="44"/>
        <v>3184765.3429602887</v>
      </c>
      <c r="DU27" s="21">
        <f t="shared" si="44"/>
        <v>213371.42857142858</v>
      </c>
      <c r="DV27" s="21">
        <f t="shared" si="44"/>
        <v>4360232.710280374</v>
      </c>
    </row>
    <row r="28" spans="1:126" ht="18.75">
      <c r="A28" s="6"/>
      <c r="B28" s="5" t="s">
        <v>164</v>
      </c>
      <c r="C28" s="21">
        <f t="shared" si="16"/>
        <v>1213582560.3834705</v>
      </c>
      <c r="D28" s="21">
        <f aca="true" t="shared" si="45" ref="D28:AI28">IF(D20=D15,D12*D9*1000/D11+D12*$C26+1/D20*(1-D12)*$C25,D22)</f>
        <v>173941.3680781759</v>
      </c>
      <c r="E28" s="21">
        <f t="shared" si="45"/>
        <v>3635.294117647059</v>
      </c>
      <c r="F28" s="21">
        <f t="shared" si="45"/>
        <v>5099814.814814815</v>
      </c>
      <c r="G28" s="21">
        <f t="shared" si="45"/>
        <v>256566.26506024096</v>
      </c>
      <c r="H28" s="21">
        <f t="shared" si="45"/>
        <v>23556052.63157895</v>
      </c>
      <c r="I28" s="21">
        <f t="shared" si="45"/>
        <v>15735416.666666668</v>
      </c>
      <c r="J28" s="21">
        <f t="shared" si="45"/>
        <v>1536514.5228215766</v>
      </c>
      <c r="K28" s="21">
        <f t="shared" si="45"/>
        <v>52284.17266187051</v>
      </c>
      <c r="L28" s="21">
        <f t="shared" si="45"/>
        <v>308762.88659793814</v>
      </c>
      <c r="M28" s="21">
        <f t="shared" si="45"/>
        <v>3767394.4687045123</v>
      </c>
      <c r="N28" s="21">
        <f t="shared" si="45"/>
        <v>3102.4531024531025</v>
      </c>
      <c r="O28" s="21">
        <f t="shared" si="45"/>
        <v>4522552.083333334</v>
      </c>
      <c r="P28" s="21">
        <f t="shared" si="45"/>
        <v>13632726.648351647</v>
      </c>
      <c r="Q28" s="21">
        <f t="shared" si="45"/>
        <v>25746.688741721853</v>
      </c>
      <c r="R28" s="21">
        <f t="shared" si="45"/>
        <v>804307.6923076921</v>
      </c>
      <c r="S28" s="21">
        <f t="shared" si="45"/>
        <v>108881.08108108107</v>
      </c>
      <c r="T28" s="21">
        <f t="shared" si="45"/>
        <v>39382417.58241758</v>
      </c>
      <c r="U28" s="21">
        <f t="shared" si="45"/>
        <v>1682688.1720430106</v>
      </c>
      <c r="V28" s="21">
        <f t="shared" si="45"/>
        <v>1022321.1240310078</v>
      </c>
      <c r="W28" s="21">
        <f t="shared" si="45"/>
        <v>46289032.258064516</v>
      </c>
      <c r="X28" s="21">
        <f t="shared" si="45"/>
        <v>2802864.5833333335</v>
      </c>
      <c r="Y28" s="21">
        <f t="shared" si="45"/>
        <v>165105359.59688503</v>
      </c>
      <c r="Z28" s="21">
        <f t="shared" si="45"/>
        <v>2156824.817518248</v>
      </c>
      <c r="AA28" s="21">
        <f t="shared" si="45"/>
        <v>737618.2634730539</v>
      </c>
      <c r="AB28" s="21">
        <f t="shared" si="45"/>
        <v>1008441.5584415584</v>
      </c>
      <c r="AC28" s="21">
        <f t="shared" si="45"/>
        <v>1382374.1007194247</v>
      </c>
      <c r="AD28" s="21">
        <f t="shared" si="45"/>
        <v>796805.5555555556</v>
      </c>
      <c r="AE28" s="21">
        <f t="shared" si="45"/>
        <v>5633333.333333334</v>
      </c>
      <c r="AF28" s="21">
        <f t="shared" si="45"/>
        <v>5671041.666666667</v>
      </c>
      <c r="AG28" s="21">
        <f t="shared" si="45"/>
        <v>7929.012345679012</v>
      </c>
      <c r="AH28" s="21">
        <f t="shared" si="45"/>
        <v>895945.9459459459</v>
      </c>
      <c r="AI28" s="21">
        <f t="shared" si="45"/>
        <v>1359854.1666666667</v>
      </c>
      <c r="AJ28" s="21">
        <f aca="true" t="shared" si="46" ref="AJ28:BO28">IF(AJ20=AJ15,AJ12*AJ9*1000/AJ11+AJ12*$C26+1/AJ20*(1-AJ12)*$C25,AJ22)</f>
        <v>8136875</v>
      </c>
      <c r="AK28" s="21">
        <f t="shared" si="46"/>
        <v>1223172.0430107526</v>
      </c>
      <c r="AL28" s="21">
        <f t="shared" si="46"/>
        <v>703065.1340996169</v>
      </c>
      <c r="AM28" s="21">
        <f t="shared" si="46"/>
        <v>301315.7894736842</v>
      </c>
      <c r="AN28" s="21">
        <f t="shared" si="46"/>
        <v>4769457.471264368</v>
      </c>
      <c r="AO28" s="21">
        <f t="shared" si="46"/>
        <v>202272.72727272726</v>
      </c>
      <c r="AP28" s="21">
        <f t="shared" si="46"/>
        <v>5702564.102564102</v>
      </c>
      <c r="AQ28" s="21">
        <f t="shared" si="46"/>
        <v>33230714.285714287</v>
      </c>
      <c r="AR28" s="21">
        <f t="shared" si="46"/>
        <v>244007.49063670414</v>
      </c>
      <c r="AS28" s="21">
        <f t="shared" si="46"/>
        <v>497108.1081081081</v>
      </c>
      <c r="AT28" s="21">
        <f t="shared" si="46"/>
        <v>48163157.89473684</v>
      </c>
      <c r="AU28" s="21">
        <f t="shared" si="46"/>
        <v>3992300</v>
      </c>
      <c r="AV28" s="21">
        <f t="shared" si="46"/>
        <v>10737.345679012345</v>
      </c>
      <c r="AW28" s="21">
        <f t="shared" si="46"/>
        <v>1493907.284768212</v>
      </c>
      <c r="AX28" s="21">
        <f t="shared" si="46"/>
        <v>2830152.671755725</v>
      </c>
      <c r="AY28" s="21">
        <f t="shared" si="46"/>
        <v>236023.6220472441</v>
      </c>
      <c r="AZ28" s="21">
        <f t="shared" si="46"/>
        <v>131784.06593406593</v>
      </c>
      <c r="BA28" s="21">
        <f t="shared" si="46"/>
        <v>1436875</v>
      </c>
      <c r="BB28" s="21">
        <f t="shared" si="46"/>
        <v>3412021.276595745</v>
      </c>
      <c r="BC28" s="21">
        <f t="shared" si="46"/>
        <v>1733828.8288288286</v>
      </c>
      <c r="BD28" s="21">
        <f t="shared" si="46"/>
        <v>156400</v>
      </c>
      <c r="BE28" s="21">
        <f t="shared" si="46"/>
        <v>36970551.102204405</v>
      </c>
      <c r="BF28" s="21">
        <f t="shared" si="46"/>
        <v>5879450.261780105</v>
      </c>
      <c r="BG28" s="21">
        <f t="shared" si="46"/>
        <v>6505166.071428571</v>
      </c>
      <c r="BH28" s="21">
        <f t="shared" si="46"/>
        <v>6961250</v>
      </c>
      <c r="BI28" s="21">
        <f t="shared" si="46"/>
        <v>2468000</v>
      </c>
      <c r="BJ28" s="21">
        <f t="shared" si="46"/>
        <v>39305555.55555555</v>
      </c>
      <c r="BK28" s="21">
        <f t="shared" si="46"/>
        <v>334142.85714285716</v>
      </c>
      <c r="BL28" s="21">
        <f t="shared" si="46"/>
        <v>73250000</v>
      </c>
      <c r="BM28" s="21">
        <f t="shared" si="46"/>
        <v>1986508.1300813009</v>
      </c>
      <c r="BN28" s="21">
        <f t="shared" si="46"/>
        <v>3383232.3232323234</v>
      </c>
      <c r="BO28" s="21">
        <f t="shared" si="46"/>
        <v>4965676.567656766</v>
      </c>
      <c r="BP28" s="21">
        <f aca="true" t="shared" si="47" ref="BP28:CU28">IF(BP20=BP15,BP12*BP9*1000/BP11+BP12*$C26+1/BP20*(1-BP12)*$C25,BP22)</f>
        <v>19958490.566037733</v>
      </c>
      <c r="BQ28" s="21">
        <f t="shared" si="47"/>
        <v>706321.5909090909</v>
      </c>
      <c r="BR28" s="21">
        <f t="shared" si="47"/>
        <v>535878.787878788</v>
      </c>
      <c r="BS28" s="21">
        <f t="shared" si="47"/>
        <v>345992.6470588235</v>
      </c>
      <c r="BT28" s="21">
        <f t="shared" si="47"/>
        <v>1174724.4094488188</v>
      </c>
      <c r="BU28" s="21">
        <f t="shared" si="47"/>
        <v>1260952.380952381</v>
      </c>
      <c r="BV28" s="21">
        <f t="shared" si="47"/>
        <v>331440.67796610174</v>
      </c>
      <c r="BW28" s="21">
        <f t="shared" si="47"/>
        <v>615454.5454545455</v>
      </c>
      <c r="BX28" s="21">
        <f t="shared" si="47"/>
        <v>1238591.3888888888</v>
      </c>
      <c r="BY28" s="21">
        <f t="shared" si="47"/>
        <v>9321700</v>
      </c>
      <c r="BZ28" s="21">
        <f t="shared" si="47"/>
        <v>236177.5</v>
      </c>
      <c r="CA28" s="21">
        <f t="shared" si="47"/>
        <v>455396.0396039604</v>
      </c>
      <c r="CB28" s="21">
        <f t="shared" si="47"/>
        <v>22237333.333333336</v>
      </c>
      <c r="CC28" s="21">
        <f t="shared" si="47"/>
        <v>364086.53846153844</v>
      </c>
      <c r="CD28" s="21">
        <f t="shared" si="47"/>
        <v>149261.9926199262</v>
      </c>
      <c r="CE28" s="21">
        <f t="shared" si="47"/>
        <v>10713691.79600887</v>
      </c>
      <c r="CF28" s="21">
        <f t="shared" si="47"/>
        <v>3893333.333333333</v>
      </c>
      <c r="CG28" s="21">
        <f t="shared" si="47"/>
        <v>1023187.5</v>
      </c>
      <c r="CH28" s="21">
        <f t="shared" si="47"/>
        <v>6211428.571428572</v>
      </c>
      <c r="CI28" s="21">
        <f t="shared" si="47"/>
        <v>201175</v>
      </c>
      <c r="CJ28" s="21">
        <f t="shared" si="47"/>
        <v>6161705.685618728</v>
      </c>
      <c r="CK28" s="21">
        <f t="shared" si="47"/>
        <v>1382511.7647058822</v>
      </c>
      <c r="CL28" s="21">
        <f t="shared" si="47"/>
        <v>930450</v>
      </c>
      <c r="CM28" s="21">
        <f t="shared" si="47"/>
        <v>583524.5098039216</v>
      </c>
      <c r="CN28" s="21">
        <f t="shared" si="47"/>
        <v>6480363.636363636</v>
      </c>
      <c r="CO28" s="21">
        <f t="shared" si="47"/>
        <v>11021825.396825397</v>
      </c>
      <c r="CP28" s="21">
        <f t="shared" si="47"/>
        <v>8348275.862068965</v>
      </c>
      <c r="CQ28" s="21">
        <f t="shared" si="47"/>
        <v>2827471.9101123596</v>
      </c>
      <c r="CR28" s="21">
        <f t="shared" si="47"/>
        <v>1222916.6666666667</v>
      </c>
      <c r="CS28" s="21">
        <f t="shared" si="47"/>
        <v>200087.14285714287</v>
      </c>
      <c r="CT28" s="21">
        <f t="shared" si="47"/>
        <v>2319784.4827586208</v>
      </c>
      <c r="CU28" s="21">
        <f t="shared" si="47"/>
        <v>37880000</v>
      </c>
      <c r="CV28" s="21">
        <f aca="true" t="shared" si="48" ref="CV28:DV28">IF(CV20=CV15,CV12*CV9*1000/CV11+CV12*$C26+1/CV20*(1-CV12)*$C25,CV22)</f>
        <v>582066.9291338583</v>
      </c>
      <c r="CW28" s="21">
        <f t="shared" si="48"/>
        <v>744.9152542372881</v>
      </c>
      <c r="CX28" s="21">
        <f t="shared" si="48"/>
        <v>35493.82716049383</v>
      </c>
      <c r="CY28" s="21">
        <f t="shared" si="48"/>
        <v>19589.506172839505</v>
      </c>
      <c r="CZ28" s="21">
        <f t="shared" si="48"/>
        <v>4080960.7142857146</v>
      </c>
      <c r="DA28" s="21">
        <f t="shared" si="48"/>
        <v>1775254.2372881358</v>
      </c>
      <c r="DB28" s="21">
        <f t="shared" si="48"/>
        <v>40212.87128712871</v>
      </c>
      <c r="DC28" s="21">
        <f t="shared" si="48"/>
        <v>2756315.7894736845</v>
      </c>
      <c r="DD28" s="21">
        <f t="shared" si="48"/>
        <v>1129946.2365591398</v>
      </c>
      <c r="DE28" s="21">
        <f t="shared" si="48"/>
        <v>720967.7419354839</v>
      </c>
      <c r="DF28" s="21">
        <f t="shared" si="48"/>
        <v>11951020.408163266</v>
      </c>
      <c r="DG28" s="21">
        <f t="shared" si="48"/>
        <v>16854239.13043478</v>
      </c>
      <c r="DH28" s="21">
        <f t="shared" si="48"/>
        <v>1938924.0506329113</v>
      </c>
      <c r="DI28" s="21">
        <f t="shared" si="48"/>
        <v>4621111.111111111</v>
      </c>
      <c r="DJ28" s="21">
        <f t="shared" si="48"/>
        <v>28457142.857142854</v>
      </c>
      <c r="DK28" s="21">
        <f t="shared" si="48"/>
        <v>18780000</v>
      </c>
      <c r="DL28" s="21">
        <f t="shared" si="48"/>
        <v>9706176.470588235</v>
      </c>
      <c r="DM28" s="21">
        <f t="shared" si="48"/>
        <v>513367.3469387755</v>
      </c>
      <c r="DN28" s="21">
        <f t="shared" si="48"/>
        <v>9147659.574468086</v>
      </c>
      <c r="DO28" s="21">
        <f t="shared" si="48"/>
        <v>14858516.746411484</v>
      </c>
      <c r="DP28" s="21">
        <f t="shared" si="48"/>
        <v>81742647.05882353</v>
      </c>
      <c r="DQ28" s="21">
        <f t="shared" si="48"/>
        <v>187788888.8888889</v>
      </c>
      <c r="DR28" s="21">
        <f t="shared" si="48"/>
        <v>1241395.3488372094</v>
      </c>
      <c r="DS28" s="21">
        <f t="shared" si="48"/>
        <v>4487373.737373738</v>
      </c>
      <c r="DT28" s="21">
        <f t="shared" si="48"/>
        <v>1592382.6714801444</v>
      </c>
      <c r="DU28" s="21">
        <f t="shared" si="48"/>
        <v>106685.71428571429</v>
      </c>
      <c r="DV28" s="21">
        <f t="shared" si="48"/>
        <v>2180116.355140187</v>
      </c>
    </row>
    <row r="29" spans="1:126" ht="15.75">
      <c r="A29" s="6"/>
      <c r="B29" s="5" t="s">
        <v>13</v>
      </c>
      <c r="C29" s="21">
        <f t="shared" si="16"/>
        <v>3217230.7692307686</v>
      </c>
      <c r="D29" s="21">
        <f aca="true" t="shared" si="49" ref="D29:AI29">IF(AND(D20=D15,-$C25+D27&gt;0,-$C25+D27&lt;D9*1000/D10),-$C25+D27,IF(D20=D15,D9*1000/D10,D23))</f>
        <v>0</v>
      </c>
      <c r="E29" s="21">
        <f t="shared" si="49"/>
        <v>0</v>
      </c>
      <c r="F29" s="21">
        <f t="shared" si="49"/>
        <v>0</v>
      </c>
      <c r="G29" s="21">
        <f t="shared" si="49"/>
        <v>0</v>
      </c>
      <c r="H29" s="21">
        <f t="shared" si="49"/>
        <v>0</v>
      </c>
      <c r="I29" s="21">
        <f t="shared" si="49"/>
        <v>0</v>
      </c>
      <c r="J29" s="21">
        <f t="shared" si="49"/>
        <v>0</v>
      </c>
      <c r="K29" s="21">
        <f t="shared" si="49"/>
        <v>0</v>
      </c>
      <c r="L29" s="21">
        <f t="shared" si="49"/>
        <v>0</v>
      </c>
      <c r="M29" s="21">
        <f t="shared" si="49"/>
        <v>0</v>
      </c>
      <c r="N29" s="21">
        <f t="shared" si="49"/>
        <v>0</v>
      </c>
      <c r="O29" s="21">
        <f t="shared" si="49"/>
        <v>0</v>
      </c>
      <c r="P29" s="21">
        <f t="shared" si="49"/>
        <v>0</v>
      </c>
      <c r="Q29" s="21">
        <f t="shared" si="49"/>
        <v>0</v>
      </c>
      <c r="R29" s="21">
        <f t="shared" si="49"/>
        <v>3217230.7692307686</v>
      </c>
      <c r="S29" s="21">
        <f t="shared" si="49"/>
        <v>0</v>
      </c>
      <c r="T29" s="21">
        <f t="shared" si="49"/>
        <v>0</v>
      </c>
      <c r="U29" s="21">
        <f t="shared" si="49"/>
        <v>0</v>
      </c>
      <c r="V29" s="21">
        <f t="shared" si="49"/>
        <v>0</v>
      </c>
      <c r="W29" s="21">
        <f t="shared" si="49"/>
        <v>0</v>
      </c>
      <c r="X29" s="21">
        <f t="shared" si="49"/>
        <v>0</v>
      </c>
      <c r="Y29" s="21">
        <f t="shared" si="49"/>
        <v>0</v>
      </c>
      <c r="Z29" s="21">
        <f t="shared" si="49"/>
        <v>0</v>
      </c>
      <c r="AA29" s="21">
        <f t="shared" si="49"/>
        <v>0</v>
      </c>
      <c r="AB29" s="21">
        <f t="shared" si="49"/>
        <v>0</v>
      </c>
      <c r="AC29" s="21">
        <f t="shared" si="49"/>
        <v>0</v>
      </c>
      <c r="AD29" s="21">
        <f t="shared" si="49"/>
        <v>0</v>
      </c>
      <c r="AE29" s="21">
        <f t="shared" si="49"/>
        <v>0</v>
      </c>
      <c r="AF29" s="21">
        <f t="shared" si="49"/>
        <v>0</v>
      </c>
      <c r="AG29" s="21">
        <f t="shared" si="49"/>
        <v>0</v>
      </c>
      <c r="AH29" s="21">
        <f t="shared" si="49"/>
        <v>0</v>
      </c>
      <c r="AI29" s="21">
        <f t="shared" si="49"/>
        <v>0</v>
      </c>
      <c r="AJ29" s="21">
        <f aca="true" t="shared" si="50" ref="AJ29:BO29">IF(AND(AJ20=AJ15,-$C25+AJ27&gt;0,-$C25+AJ27&lt;AJ9*1000/AJ10),-$C25+AJ27,IF(AJ20=AJ15,AJ9*1000/AJ10,AJ23))</f>
        <v>0</v>
      </c>
      <c r="AK29" s="21">
        <f t="shared" si="50"/>
        <v>0</v>
      </c>
      <c r="AL29" s="21">
        <f t="shared" si="50"/>
        <v>0</v>
      </c>
      <c r="AM29" s="21">
        <f t="shared" si="50"/>
        <v>0</v>
      </c>
      <c r="AN29" s="21">
        <f t="shared" si="50"/>
        <v>0</v>
      </c>
      <c r="AO29" s="21">
        <f t="shared" si="50"/>
        <v>0</v>
      </c>
      <c r="AP29" s="21">
        <f t="shared" si="50"/>
        <v>0</v>
      </c>
      <c r="AQ29" s="21">
        <f t="shared" si="50"/>
        <v>0</v>
      </c>
      <c r="AR29" s="21">
        <f t="shared" si="50"/>
        <v>0</v>
      </c>
      <c r="AS29" s="21">
        <f t="shared" si="50"/>
        <v>0</v>
      </c>
      <c r="AT29" s="21">
        <f t="shared" si="50"/>
        <v>0</v>
      </c>
      <c r="AU29" s="21">
        <f t="shared" si="50"/>
        <v>0</v>
      </c>
      <c r="AV29" s="21">
        <f t="shared" si="50"/>
        <v>0</v>
      </c>
      <c r="AW29" s="21">
        <f t="shared" si="50"/>
        <v>0</v>
      </c>
      <c r="AX29" s="21">
        <f t="shared" si="50"/>
        <v>0</v>
      </c>
      <c r="AY29" s="21">
        <f t="shared" si="50"/>
        <v>0</v>
      </c>
      <c r="AZ29" s="21">
        <f t="shared" si="50"/>
        <v>0</v>
      </c>
      <c r="BA29" s="21">
        <f t="shared" si="50"/>
        <v>0</v>
      </c>
      <c r="BB29" s="21">
        <f t="shared" si="50"/>
        <v>0</v>
      </c>
      <c r="BC29" s="21">
        <f t="shared" si="50"/>
        <v>0</v>
      </c>
      <c r="BD29" s="21">
        <f t="shared" si="50"/>
        <v>0</v>
      </c>
      <c r="BE29" s="21">
        <f t="shared" si="50"/>
        <v>0</v>
      </c>
      <c r="BF29" s="21">
        <f t="shared" si="50"/>
        <v>0</v>
      </c>
      <c r="BG29" s="21">
        <f t="shared" si="50"/>
        <v>0</v>
      </c>
      <c r="BH29" s="21">
        <f t="shared" si="50"/>
        <v>0</v>
      </c>
      <c r="BI29" s="21">
        <f t="shared" si="50"/>
        <v>0</v>
      </c>
      <c r="BJ29" s="21">
        <f t="shared" si="50"/>
        <v>0</v>
      </c>
      <c r="BK29" s="21">
        <f t="shared" si="50"/>
        <v>0</v>
      </c>
      <c r="BL29" s="21">
        <f t="shared" si="50"/>
        <v>0</v>
      </c>
      <c r="BM29" s="21">
        <f t="shared" si="50"/>
        <v>0</v>
      </c>
      <c r="BN29" s="21">
        <f t="shared" si="50"/>
        <v>0</v>
      </c>
      <c r="BO29" s="21">
        <f t="shared" si="50"/>
        <v>0</v>
      </c>
      <c r="BP29" s="21">
        <f aca="true" t="shared" si="51" ref="BP29:CU29">IF(AND(BP20=BP15,-$C25+BP27&gt;0,-$C25+BP27&lt;BP9*1000/BP10),-$C25+BP27,IF(BP20=BP15,BP9*1000/BP10,BP23))</f>
        <v>0</v>
      </c>
      <c r="BQ29" s="21">
        <f t="shared" si="51"/>
        <v>0</v>
      </c>
      <c r="BR29" s="21">
        <f t="shared" si="51"/>
        <v>0</v>
      </c>
      <c r="BS29" s="21">
        <f t="shared" si="51"/>
        <v>0</v>
      </c>
      <c r="BT29" s="21">
        <f t="shared" si="51"/>
        <v>0</v>
      </c>
      <c r="BU29" s="21">
        <f t="shared" si="51"/>
        <v>0</v>
      </c>
      <c r="BV29" s="21">
        <f t="shared" si="51"/>
        <v>0</v>
      </c>
      <c r="BW29" s="21">
        <f t="shared" si="51"/>
        <v>0</v>
      </c>
      <c r="BX29" s="21">
        <f t="shared" si="51"/>
        <v>0</v>
      </c>
      <c r="BY29" s="21">
        <f t="shared" si="51"/>
        <v>0</v>
      </c>
      <c r="BZ29" s="21">
        <f t="shared" si="51"/>
        <v>0</v>
      </c>
      <c r="CA29" s="21">
        <f t="shared" si="51"/>
        <v>0</v>
      </c>
      <c r="CB29" s="21">
        <f t="shared" si="51"/>
        <v>0</v>
      </c>
      <c r="CC29" s="21">
        <f t="shared" si="51"/>
        <v>0</v>
      </c>
      <c r="CD29" s="21">
        <f t="shared" si="51"/>
        <v>0</v>
      </c>
      <c r="CE29" s="21">
        <f t="shared" si="51"/>
        <v>0</v>
      </c>
      <c r="CF29" s="21">
        <f t="shared" si="51"/>
        <v>0</v>
      </c>
      <c r="CG29" s="21">
        <f t="shared" si="51"/>
        <v>0</v>
      </c>
      <c r="CH29" s="21">
        <f t="shared" si="51"/>
        <v>0</v>
      </c>
      <c r="CI29" s="21">
        <f t="shared" si="51"/>
        <v>0</v>
      </c>
      <c r="CJ29" s="21">
        <f t="shared" si="51"/>
        <v>0</v>
      </c>
      <c r="CK29" s="21">
        <f t="shared" si="51"/>
        <v>0</v>
      </c>
      <c r="CL29" s="21">
        <f t="shared" si="51"/>
        <v>0</v>
      </c>
      <c r="CM29" s="21">
        <f t="shared" si="51"/>
        <v>0</v>
      </c>
      <c r="CN29" s="21">
        <f t="shared" si="51"/>
        <v>0</v>
      </c>
      <c r="CO29" s="21">
        <f t="shared" si="51"/>
        <v>0</v>
      </c>
      <c r="CP29" s="21">
        <f t="shared" si="51"/>
        <v>0</v>
      </c>
      <c r="CQ29" s="21">
        <f t="shared" si="51"/>
        <v>0</v>
      </c>
      <c r="CR29" s="21">
        <f t="shared" si="51"/>
        <v>0</v>
      </c>
      <c r="CS29" s="21">
        <f t="shared" si="51"/>
        <v>0</v>
      </c>
      <c r="CT29" s="21">
        <f t="shared" si="51"/>
        <v>0</v>
      </c>
      <c r="CU29" s="21">
        <f t="shared" si="51"/>
        <v>0</v>
      </c>
      <c r="CV29" s="21">
        <f aca="true" t="shared" si="52" ref="CV29:DV29">IF(AND(CV20=CV15,-$C25+CV27&gt;0,-$C25+CV27&lt;CV9*1000/CV10),-$C25+CV27,IF(CV20=CV15,CV9*1000/CV10,CV23))</f>
        <v>0</v>
      </c>
      <c r="CW29" s="21">
        <f t="shared" si="52"/>
        <v>0</v>
      </c>
      <c r="CX29" s="21">
        <f t="shared" si="52"/>
        <v>0</v>
      </c>
      <c r="CY29" s="21">
        <f t="shared" si="52"/>
        <v>0</v>
      </c>
      <c r="CZ29" s="21">
        <f t="shared" si="52"/>
        <v>0</v>
      </c>
      <c r="DA29" s="21">
        <f t="shared" si="52"/>
        <v>0</v>
      </c>
      <c r="DB29" s="21">
        <f t="shared" si="52"/>
        <v>0</v>
      </c>
      <c r="DC29" s="21">
        <f t="shared" si="52"/>
        <v>0</v>
      </c>
      <c r="DD29" s="21">
        <f t="shared" si="52"/>
        <v>0</v>
      </c>
      <c r="DE29" s="21">
        <f t="shared" si="52"/>
        <v>0</v>
      </c>
      <c r="DF29" s="21">
        <f t="shared" si="52"/>
        <v>0</v>
      </c>
      <c r="DG29" s="21">
        <f t="shared" si="52"/>
        <v>0</v>
      </c>
      <c r="DH29" s="21">
        <f t="shared" si="52"/>
        <v>0</v>
      </c>
      <c r="DI29" s="21">
        <f t="shared" si="52"/>
        <v>0</v>
      </c>
      <c r="DJ29" s="21">
        <f t="shared" si="52"/>
        <v>0</v>
      </c>
      <c r="DK29" s="21">
        <f t="shared" si="52"/>
        <v>0</v>
      </c>
      <c r="DL29" s="21">
        <f t="shared" si="52"/>
        <v>0</v>
      </c>
      <c r="DM29" s="21">
        <f t="shared" si="52"/>
        <v>0</v>
      </c>
      <c r="DN29" s="21">
        <f t="shared" si="52"/>
        <v>0</v>
      </c>
      <c r="DO29" s="21">
        <f t="shared" si="52"/>
        <v>0</v>
      </c>
      <c r="DP29" s="21">
        <f t="shared" si="52"/>
        <v>0</v>
      </c>
      <c r="DQ29" s="21">
        <f t="shared" si="52"/>
        <v>0</v>
      </c>
      <c r="DR29" s="21">
        <f t="shared" si="52"/>
        <v>0</v>
      </c>
      <c r="DS29" s="21">
        <f t="shared" si="52"/>
        <v>0</v>
      </c>
      <c r="DT29" s="21">
        <f t="shared" si="52"/>
        <v>0</v>
      </c>
      <c r="DU29" s="21">
        <f t="shared" si="52"/>
        <v>0</v>
      </c>
      <c r="DV29" s="21">
        <f t="shared" si="52"/>
        <v>0</v>
      </c>
    </row>
    <row r="30" spans="1:126" ht="15.75">
      <c r="A30" s="6"/>
      <c r="B30" s="5" t="s">
        <v>15</v>
      </c>
      <c r="C30" s="21">
        <f t="shared" si="16"/>
        <v>2425556505.3823256</v>
      </c>
      <c r="D30" s="21">
        <f aca="true" t="shared" si="53" ref="D30:AI30">IF(AND(D20=D15,-$C26+D28&gt;0,-$C26+D28&lt;D9*1000/D11),-$C26+D28,D24)</f>
        <v>347882.7361563518</v>
      </c>
      <c r="E30" s="21">
        <f t="shared" si="53"/>
        <v>7270.588235294118</v>
      </c>
      <c r="F30" s="21">
        <f t="shared" si="53"/>
        <v>10199629.62962963</v>
      </c>
      <c r="G30" s="21">
        <f t="shared" si="53"/>
        <v>513132.5301204819</v>
      </c>
      <c r="H30" s="21">
        <f t="shared" si="53"/>
        <v>47112105.2631579</v>
      </c>
      <c r="I30" s="21">
        <f t="shared" si="53"/>
        <v>31470833.333333336</v>
      </c>
      <c r="J30" s="21">
        <f t="shared" si="53"/>
        <v>3073029.045643153</v>
      </c>
      <c r="K30" s="21">
        <f t="shared" si="53"/>
        <v>104568.34532374101</v>
      </c>
      <c r="L30" s="21">
        <f t="shared" si="53"/>
        <v>617525.7731958763</v>
      </c>
      <c r="M30" s="21">
        <f t="shared" si="53"/>
        <v>7534788.937409025</v>
      </c>
      <c r="N30" s="21">
        <f t="shared" si="53"/>
        <v>6204.906204906205</v>
      </c>
      <c r="O30" s="21">
        <f t="shared" si="53"/>
        <v>9045104.166666668</v>
      </c>
      <c r="P30" s="21">
        <f t="shared" si="53"/>
        <v>27265453.296703294</v>
      </c>
      <c r="Q30" s="21">
        <f t="shared" si="53"/>
        <v>51493.377483443706</v>
      </c>
      <c r="R30" s="21">
        <f t="shared" si="53"/>
        <v>0</v>
      </c>
      <c r="S30" s="21">
        <f t="shared" si="53"/>
        <v>217762.16216216213</v>
      </c>
      <c r="T30" s="21">
        <f t="shared" si="53"/>
        <v>78764835.16483516</v>
      </c>
      <c r="U30" s="21">
        <f t="shared" si="53"/>
        <v>3365376.344086021</v>
      </c>
      <c r="V30" s="21">
        <f t="shared" si="53"/>
        <v>2044642.2480620155</v>
      </c>
      <c r="W30" s="21">
        <f t="shared" si="53"/>
        <v>92578064.51612903</v>
      </c>
      <c r="X30" s="21">
        <f t="shared" si="53"/>
        <v>5605729.166666667</v>
      </c>
      <c r="Y30" s="21">
        <f t="shared" si="53"/>
        <v>330210719.19377005</v>
      </c>
      <c r="Z30" s="21">
        <f t="shared" si="53"/>
        <v>4313649.635036496</v>
      </c>
      <c r="AA30" s="21">
        <f t="shared" si="53"/>
        <v>1475236.5269461079</v>
      </c>
      <c r="AB30" s="21">
        <f t="shared" si="53"/>
        <v>2016883.1168831168</v>
      </c>
      <c r="AC30" s="21">
        <f t="shared" si="53"/>
        <v>2764748.2014388493</v>
      </c>
      <c r="AD30" s="21">
        <f t="shared" si="53"/>
        <v>1593611.1111111112</v>
      </c>
      <c r="AE30" s="21">
        <f t="shared" si="53"/>
        <v>11266666.666666668</v>
      </c>
      <c r="AF30" s="21">
        <f t="shared" si="53"/>
        <v>11342083.333333334</v>
      </c>
      <c r="AG30" s="21">
        <f t="shared" si="53"/>
        <v>15858.024691358023</v>
      </c>
      <c r="AH30" s="21">
        <f t="shared" si="53"/>
        <v>1791891.8918918918</v>
      </c>
      <c r="AI30" s="21">
        <f t="shared" si="53"/>
        <v>2719708.3333333335</v>
      </c>
      <c r="AJ30" s="21">
        <f aca="true" t="shared" si="54" ref="AJ30:BO30">IF(AND(AJ20=AJ15,-$C26+AJ28&gt;0,-$C26+AJ28&lt;AJ9*1000/AJ11),-$C26+AJ28,AJ24)</f>
        <v>16273750</v>
      </c>
      <c r="AK30" s="21">
        <f t="shared" si="54"/>
        <v>2446344.0860215053</v>
      </c>
      <c r="AL30" s="21">
        <f t="shared" si="54"/>
        <v>1406130.2681992338</v>
      </c>
      <c r="AM30" s="21">
        <f t="shared" si="54"/>
        <v>602631.5789473684</v>
      </c>
      <c r="AN30" s="21">
        <f t="shared" si="54"/>
        <v>9538914.942528736</v>
      </c>
      <c r="AO30" s="21">
        <f t="shared" si="54"/>
        <v>404545.45454545453</v>
      </c>
      <c r="AP30" s="21">
        <f t="shared" si="54"/>
        <v>11405128.205128204</v>
      </c>
      <c r="AQ30" s="21">
        <f t="shared" si="54"/>
        <v>66461428.571428575</v>
      </c>
      <c r="AR30" s="21">
        <f t="shared" si="54"/>
        <v>488014.9812734083</v>
      </c>
      <c r="AS30" s="21">
        <f t="shared" si="54"/>
        <v>994216.2162162162</v>
      </c>
      <c r="AT30" s="21">
        <f t="shared" si="54"/>
        <v>96326315.78947368</v>
      </c>
      <c r="AU30" s="21">
        <f t="shared" si="54"/>
        <v>7984600</v>
      </c>
      <c r="AV30" s="21">
        <f t="shared" si="54"/>
        <v>21474.69135802469</v>
      </c>
      <c r="AW30" s="21">
        <f t="shared" si="54"/>
        <v>2987814.569536424</v>
      </c>
      <c r="AX30" s="21">
        <f t="shared" si="54"/>
        <v>5660305.34351145</v>
      </c>
      <c r="AY30" s="21">
        <f t="shared" si="54"/>
        <v>472047.2440944882</v>
      </c>
      <c r="AZ30" s="21">
        <f t="shared" si="54"/>
        <v>263568.13186813187</v>
      </c>
      <c r="BA30" s="21">
        <f t="shared" si="54"/>
        <v>2873750</v>
      </c>
      <c r="BB30" s="21">
        <f t="shared" si="54"/>
        <v>6824042.55319149</v>
      </c>
      <c r="BC30" s="21">
        <f t="shared" si="54"/>
        <v>3467657.6576576573</v>
      </c>
      <c r="BD30" s="21">
        <f t="shared" si="54"/>
        <v>312800</v>
      </c>
      <c r="BE30" s="21">
        <f t="shared" si="54"/>
        <v>73941102.20440881</v>
      </c>
      <c r="BF30" s="21">
        <f t="shared" si="54"/>
        <v>11758900.52356021</v>
      </c>
      <c r="BG30" s="21">
        <f t="shared" si="54"/>
        <v>13010332.142857142</v>
      </c>
      <c r="BH30" s="21">
        <f t="shared" si="54"/>
        <v>13922500</v>
      </c>
      <c r="BI30" s="21">
        <f t="shared" si="54"/>
        <v>4936000</v>
      </c>
      <c r="BJ30" s="21">
        <f t="shared" si="54"/>
        <v>78611111.1111111</v>
      </c>
      <c r="BK30" s="21">
        <f t="shared" si="54"/>
        <v>668285.7142857143</v>
      </c>
      <c r="BL30" s="21">
        <f t="shared" si="54"/>
        <v>146500000</v>
      </c>
      <c r="BM30" s="21">
        <f t="shared" si="54"/>
        <v>3973016.2601626017</v>
      </c>
      <c r="BN30" s="21">
        <f t="shared" si="54"/>
        <v>6766464.646464647</v>
      </c>
      <c r="BO30" s="21">
        <f t="shared" si="54"/>
        <v>9931353.135313531</v>
      </c>
      <c r="BP30" s="21">
        <f aca="true" t="shared" si="55" ref="BP30:CU30">IF(AND(BP20=BP15,-$C26+BP28&gt;0,-$C26+BP28&lt;BP9*1000/BP11),-$C26+BP28,BP24)</f>
        <v>39916981.132075466</v>
      </c>
      <c r="BQ30" s="21">
        <f t="shared" si="55"/>
        <v>1412643.1818181819</v>
      </c>
      <c r="BR30" s="21">
        <f t="shared" si="55"/>
        <v>1071757.575757576</v>
      </c>
      <c r="BS30" s="21">
        <f t="shared" si="55"/>
        <v>691985.294117647</v>
      </c>
      <c r="BT30" s="21">
        <f t="shared" si="55"/>
        <v>2349448.8188976375</v>
      </c>
      <c r="BU30" s="21">
        <f t="shared" si="55"/>
        <v>2521904.761904762</v>
      </c>
      <c r="BV30" s="21">
        <f t="shared" si="55"/>
        <v>662881.3559322035</v>
      </c>
      <c r="BW30" s="21">
        <f t="shared" si="55"/>
        <v>1230909.090909091</v>
      </c>
      <c r="BX30" s="21">
        <f t="shared" si="55"/>
        <v>2477182.7777777775</v>
      </c>
      <c r="BY30" s="21">
        <f t="shared" si="55"/>
        <v>18643400</v>
      </c>
      <c r="BZ30" s="21">
        <f t="shared" si="55"/>
        <v>472355</v>
      </c>
      <c r="CA30" s="21">
        <f t="shared" si="55"/>
        <v>910792.0792079208</v>
      </c>
      <c r="CB30" s="21">
        <f t="shared" si="55"/>
        <v>44474666.66666667</v>
      </c>
      <c r="CC30" s="21">
        <f t="shared" si="55"/>
        <v>728173.0769230769</v>
      </c>
      <c r="CD30" s="21">
        <f t="shared" si="55"/>
        <v>298523.9852398524</v>
      </c>
      <c r="CE30" s="21">
        <f t="shared" si="55"/>
        <v>21427383.59201774</v>
      </c>
      <c r="CF30" s="21">
        <f t="shared" si="55"/>
        <v>7786666.666666666</v>
      </c>
      <c r="CG30" s="21">
        <f t="shared" si="55"/>
        <v>2046375</v>
      </c>
      <c r="CH30" s="21">
        <f t="shared" si="55"/>
        <v>12422857.142857144</v>
      </c>
      <c r="CI30" s="21">
        <f t="shared" si="55"/>
        <v>402350</v>
      </c>
      <c r="CJ30" s="21">
        <f t="shared" si="55"/>
        <v>12323411.371237457</v>
      </c>
      <c r="CK30" s="21">
        <f t="shared" si="55"/>
        <v>2765023.5294117643</v>
      </c>
      <c r="CL30" s="21">
        <f t="shared" si="55"/>
        <v>1860900</v>
      </c>
      <c r="CM30" s="21">
        <f t="shared" si="55"/>
        <v>1167049.0196078431</v>
      </c>
      <c r="CN30" s="21">
        <f t="shared" si="55"/>
        <v>12960727.272727272</v>
      </c>
      <c r="CO30" s="21">
        <f t="shared" si="55"/>
        <v>22043650.793650795</v>
      </c>
      <c r="CP30" s="21">
        <f t="shared" si="55"/>
        <v>16696551.72413793</v>
      </c>
      <c r="CQ30" s="21">
        <f t="shared" si="55"/>
        <v>5654943.820224719</v>
      </c>
      <c r="CR30" s="21">
        <f t="shared" si="55"/>
        <v>2445833.3333333335</v>
      </c>
      <c r="CS30" s="21">
        <f t="shared" si="55"/>
        <v>400174.28571428574</v>
      </c>
      <c r="CT30" s="21">
        <f t="shared" si="55"/>
        <v>4639568.9655172415</v>
      </c>
      <c r="CU30" s="21">
        <f t="shared" si="55"/>
        <v>75760000</v>
      </c>
      <c r="CV30" s="21">
        <f aca="true" t="shared" si="56" ref="CV30:DV30">IF(AND(CV20=CV15,-$C26+CV28&gt;0,-$C26+CV28&lt;CV9*1000/CV11),-$C26+CV28,CV24)</f>
        <v>1164133.8582677166</v>
      </c>
      <c r="CW30" s="21">
        <f t="shared" si="56"/>
        <v>1489.8305084745762</v>
      </c>
      <c r="CX30" s="21">
        <f t="shared" si="56"/>
        <v>70987.65432098765</v>
      </c>
      <c r="CY30" s="21">
        <f t="shared" si="56"/>
        <v>39179.01234567901</v>
      </c>
      <c r="CZ30" s="21">
        <f t="shared" si="56"/>
        <v>8161921.428571429</v>
      </c>
      <c r="DA30" s="21">
        <f t="shared" si="56"/>
        <v>3550508.4745762716</v>
      </c>
      <c r="DB30" s="21">
        <f t="shared" si="56"/>
        <v>80425.74257425743</v>
      </c>
      <c r="DC30" s="21">
        <f t="shared" si="56"/>
        <v>5512631.578947369</v>
      </c>
      <c r="DD30" s="21">
        <f t="shared" si="56"/>
        <v>2259892.4731182796</v>
      </c>
      <c r="DE30" s="21">
        <f t="shared" si="56"/>
        <v>1441935.4838709678</v>
      </c>
      <c r="DF30" s="21">
        <f t="shared" si="56"/>
        <v>23902040.816326533</v>
      </c>
      <c r="DG30" s="21">
        <f t="shared" si="56"/>
        <v>33708478.26086956</v>
      </c>
      <c r="DH30" s="21">
        <f t="shared" si="56"/>
        <v>3877848.1012658225</v>
      </c>
      <c r="DI30" s="21">
        <f t="shared" si="56"/>
        <v>9242222.222222222</v>
      </c>
      <c r="DJ30" s="21">
        <f t="shared" si="56"/>
        <v>56914285.71428571</v>
      </c>
      <c r="DK30" s="21">
        <f t="shared" si="56"/>
        <v>37560000</v>
      </c>
      <c r="DL30" s="21">
        <f t="shared" si="56"/>
        <v>19412352.94117647</v>
      </c>
      <c r="DM30" s="21">
        <f t="shared" si="56"/>
        <v>1026734.693877551</v>
      </c>
      <c r="DN30" s="21">
        <f t="shared" si="56"/>
        <v>18295319.14893617</v>
      </c>
      <c r="DO30" s="21">
        <f t="shared" si="56"/>
        <v>29717033.492822967</v>
      </c>
      <c r="DP30" s="21">
        <f t="shared" si="56"/>
        <v>163485294.11764705</v>
      </c>
      <c r="DQ30" s="21">
        <f t="shared" si="56"/>
        <v>375577777.7777778</v>
      </c>
      <c r="DR30" s="21">
        <f t="shared" si="56"/>
        <v>2482790.697674419</v>
      </c>
      <c r="DS30" s="21">
        <f t="shared" si="56"/>
        <v>8974747.474747475</v>
      </c>
      <c r="DT30" s="21">
        <f t="shared" si="56"/>
        <v>3184765.3429602887</v>
      </c>
      <c r="DU30" s="21">
        <f t="shared" si="56"/>
        <v>213371.42857142858</v>
      </c>
      <c r="DV30" s="21">
        <f t="shared" si="56"/>
        <v>4360232.710280374</v>
      </c>
    </row>
    <row r="31" spans="1:126" ht="18.75">
      <c r="A31" s="6"/>
      <c r="B31" s="5" t="s">
        <v>165</v>
      </c>
      <c r="C31" s="21">
        <f t="shared" si="16"/>
        <v>-2423947889.99771</v>
      </c>
      <c r="D31" s="21">
        <f aca="true" t="shared" si="57" ref="D31:AI31">D29-D27</f>
        <v>-347882.7361563518</v>
      </c>
      <c r="E31" s="21">
        <f t="shared" si="57"/>
        <v>-7270.588235294118</v>
      </c>
      <c r="F31" s="21">
        <f t="shared" si="57"/>
        <v>-10199629.62962963</v>
      </c>
      <c r="G31" s="21">
        <f t="shared" si="57"/>
        <v>-513132.5301204819</v>
      </c>
      <c r="H31" s="21">
        <f t="shared" si="57"/>
        <v>-47112105.2631579</v>
      </c>
      <c r="I31" s="21">
        <f t="shared" si="57"/>
        <v>-31470833.333333336</v>
      </c>
      <c r="J31" s="21">
        <f t="shared" si="57"/>
        <v>-3073029.045643153</v>
      </c>
      <c r="K31" s="21">
        <f t="shared" si="57"/>
        <v>-104568.34532374101</v>
      </c>
      <c r="L31" s="21">
        <f t="shared" si="57"/>
        <v>-617525.7731958763</v>
      </c>
      <c r="M31" s="21">
        <f t="shared" si="57"/>
        <v>-7534788.937409025</v>
      </c>
      <c r="N31" s="21">
        <f t="shared" si="57"/>
        <v>-6204.906204906205</v>
      </c>
      <c r="O31" s="21">
        <f t="shared" si="57"/>
        <v>-9045104.166666668</v>
      </c>
      <c r="P31" s="21">
        <f t="shared" si="57"/>
        <v>-27265453.296703294</v>
      </c>
      <c r="Q31" s="21">
        <f t="shared" si="57"/>
        <v>-51493.377483443706</v>
      </c>
      <c r="R31" s="21">
        <f t="shared" si="57"/>
        <v>1608615.3846153843</v>
      </c>
      <c r="S31" s="21">
        <f t="shared" si="57"/>
        <v>-217762.16216216213</v>
      </c>
      <c r="T31" s="21">
        <f t="shared" si="57"/>
        <v>-78764835.16483516</v>
      </c>
      <c r="U31" s="21">
        <f t="shared" si="57"/>
        <v>-3365376.344086021</v>
      </c>
      <c r="V31" s="21">
        <f t="shared" si="57"/>
        <v>-2044642.2480620155</v>
      </c>
      <c r="W31" s="21">
        <f t="shared" si="57"/>
        <v>-92578064.51612903</v>
      </c>
      <c r="X31" s="21">
        <f t="shared" si="57"/>
        <v>-5605729.166666667</v>
      </c>
      <c r="Y31" s="21">
        <f t="shared" si="57"/>
        <v>-330210719.19377005</v>
      </c>
      <c r="Z31" s="21">
        <f t="shared" si="57"/>
        <v>-4313649.635036496</v>
      </c>
      <c r="AA31" s="21">
        <f t="shared" si="57"/>
        <v>-1475236.5269461079</v>
      </c>
      <c r="AB31" s="21">
        <f t="shared" si="57"/>
        <v>-2016883.1168831168</v>
      </c>
      <c r="AC31" s="21">
        <f t="shared" si="57"/>
        <v>-2764748.2014388493</v>
      </c>
      <c r="AD31" s="21">
        <f t="shared" si="57"/>
        <v>-1593611.1111111112</v>
      </c>
      <c r="AE31" s="21">
        <f t="shared" si="57"/>
        <v>-11266666.666666668</v>
      </c>
      <c r="AF31" s="21">
        <f t="shared" si="57"/>
        <v>-11342083.333333334</v>
      </c>
      <c r="AG31" s="21">
        <f t="shared" si="57"/>
        <v>-15858.024691358023</v>
      </c>
      <c r="AH31" s="21">
        <f t="shared" si="57"/>
        <v>-1791891.8918918918</v>
      </c>
      <c r="AI31" s="21">
        <f t="shared" si="57"/>
        <v>-2719708.3333333335</v>
      </c>
      <c r="AJ31" s="21">
        <f aca="true" t="shared" si="58" ref="AJ31:BO31">AJ29-AJ27</f>
        <v>-16273750</v>
      </c>
      <c r="AK31" s="21">
        <f t="shared" si="58"/>
        <v>-2446344.0860215053</v>
      </c>
      <c r="AL31" s="21">
        <f t="shared" si="58"/>
        <v>-1406130.2681992338</v>
      </c>
      <c r="AM31" s="21">
        <f t="shared" si="58"/>
        <v>-602631.5789473684</v>
      </c>
      <c r="AN31" s="21">
        <f t="shared" si="58"/>
        <v>-9538914.942528736</v>
      </c>
      <c r="AO31" s="21">
        <f t="shared" si="58"/>
        <v>-404545.45454545453</v>
      </c>
      <c r="AP31" s="21">
        <f t="shared" si="58"/>
        <v>-11405128.205128204</v>
      </c>
      <c r="AQ31" s="21">
        <f t="shared" si="58"/>
        <v>-66461428.571428575</v>
      </c>
      <c r="AR31" s="21">
        <f t="shared" si="58"/>
        <v>-488014.9812734083</v>
      </c>
      <c r="AS31" s="21">
        <f t="shared" si="58"/>
        <v>-994216.2162162162</v>
      </c>
      <c r="AT31" s="21">
        <f t="shared" si="58"/>
        <v>-96326315.78947368</v>
      </c>
      <c r="AU31" s="21">
        <f t="shared" si="58"/>
        <v>-7984600</v>
      </c>
      <c r="AV31" s="21">
        <f t="shared" si="58"/>
        <v>-21474.69135802469</v>
      </c>
      <c r="AW31" s="21">
        <f t="shared" si="58"/>
        <v>-2987814.569536424</v>
      </c>
      <c r="AX31" s="21">
        <f t="shared" si="58"/>
        <v>-5660305.34351145</v>
      </c>
      <c r="AY31" s="21">
        <f t="shared" si="58"/>
        <v>-472047.2440944882</v>
      </c>
      <c r="AZ31" s="21">
        <f t="shared" si="58"/>
        <v>-263568.13186813187</v>
      </c>
      <c r="BA31" s="21">
        <f t="shared" si="58"/>
        <v>-2873750</v>
      </c>
      <c r="BB31" s="21">
        <f t="shared" si="58"/>
        <v>-6824042.55319149</v>
      </c>
      <c r="BC31" s="21">
        <f t="shared" si="58"/>
        <v>-3467657.6576576573</v>
      </c>
      <c r="BD31" s="21">
        <f t="shared" si="58"/>
        <v>-312800</v>
      </c>
      <c r="BE31" s="21">
        <f t="shared" si="58"/>
        <v>-73941102.20440881</v>
      </c>
      <c r="BF31" s="21">
        <f t="shared" si="58"/>
        <v>-11758900.52356021</v>
      </c>
      <c r="BG31" s="21">
        <f t="shared" si="58"/>
        <v>-13010332.142857142</v>
      </c>
      <c r="BH31" s="21">
        <f t="shared" si="58"/>
        <v>-13922500</v>
      </c>
      <c r="BI31" s="21">
        <f t="shared" si="58"/>
        <v>-4936000</v>
      </c>
      <c r="BJ31" s="21">
        <f t="shared" si="58"/>
        <v>-78611111.1111111</v>
      </c>
      <c r="BK31" s="21">
        <f t="shared" si="58"/>
        <v>-668285.7142857143</v>
      </c>
      <c r="BL31" s="21">
        <f t="shared" si="58"/>
        <v>-146500000</v>
      </c>
      <c r="BM31" s="21">
        <f t="shared" si="58"/>
        <v>-3973016.2601626017</v>
      </c>
      <c r="BN31" s="21">
        <f t="shared" si="58"/>
        <v>-6766464.646464647</v>
      </c>
      <c r="BO31" s="21">
        <f t="shared" si="58"/>
        <v>-9931353.135313531</v>
      </c>
      <c r="BP31" s="21">
        <f aca="true" t="shared" si="59" ref="BP31:CU31">BP29-BP27</f>
        <v>-39916981.132075466</v>
      </c>
      <c r="BQ31" s="21">
        <f t="shared" si="59"/>
        <v>-1412643.1818181819</v>
      </c>
      <c r="BR31" s="21">
        <f t="shared" si="59"/>
        <v>-1071757.575757576</v>
      </c>
      <c r="BS31" s="21">
        <f t="shared" si="59"/>
        <v>-691985.294117647</v>
      </c>
      <c r="BT31" s="21">
        <f t="shared" si="59"/>
        <v>-2349448.8188976375</v>
      </c>
      <c r="BU31" s="21">
        <f t="shared" si="59"/>
        <v>-2521904.761904762</v>
      </c>
      <c r="BV31" s="21">
        <f t="shared" si="59"/>
        <v>-662881.3559322035</v>
      </c>
      <c r="BW31" s="21">
        <f t="shared" si="59"/>
        <v>-1230909.090909091</v>
      </c>
      <c r="BX31" s="21">
        <f t="shared" si="59"/>
        <v>-2477182.7777777775</v>
      </c>
      <c r="BY31" s="21">
        <f t="shared" si="59"/>
        <v>-18643400</v>
      </c>
      <c r="BZ31" s="21">
        <f t="shared" si="59"/>
        <v>-472355</v>
      </c>
      <c r="CA31" s="21">
        <f t="shared" si="59"/>
        <v>-910792.0792079208</v>
      </c>
      <c r="CB31" s="21">
        <f t="shared" si="59"/>
        <v>-44474666.66666667</v>
      </c>
      <c r="CC31" s="21">
        <f t="shared" si="59"/>
        <v>-728173.0769230769</v>
      </c>
      <c r="CD31" s="21">
        <f t="shared" si="59"/>
        <v>-298523.9852398524</v>
      </c>
      <c r="CE31" s="21">
        <f t="shared" si="59"/>
        <v>-21427383.59201774</v>
      </c>
      <c r="CF31" s="21">
        <f t="shared" si="59"/>
        <v>-7786666.666666666</v>
      </c>
      <c r="CG31" s="21">
        <f t="shared" si="59"/>
        <v>-2046375</v>
      </c>
      <c r="CH31" s="21">
        <f t="shared" si="59"/>
        <v>-12422857.142857144</v>
      </c>
      <c r="CI31" s="21">
        <f t="shared" si="59"/>
        <v>-402350</v>
      </c>
      <c r="CJ31" s="21">
        <f t="shared" si="59"/>
        <v>-12323411.371237457</v>
      </c>
      <c r="CK31" s="21">
        <f t="shared" si="59"/>
        <v>-2765023.5294117643</v>
      </c>
      <c r="CL31" s="21">
        <f t="shared" si="59"/>
        <v>-1860900</v>
      </c>
      <c r="CM31" s="21">
        <f t="shared" si="59"/>
        <v>-1167049.0196078431</v>
      </c>
      <c r="CN31" s="21">
        <f t="shared" si="59"/>
        <v>-12960727.272727272</v>
      </c>
      <c r="CO31" s="21">
        <f t="shared" si="59"/>
        <v>-22043650.793650795</v>
      </c>
      <c r="CP31" s="21">
        <f t="shared" si="59"/>
        <v>-16696551.72413793</v>
      </c>
      <c r="CQ31" s="21">
        <f t="shared" si="59"/>
        <v>-5654943.820224719</v>
      </c>
      <c r="CR31" s="21">
        <f t="shared" si="59"/>
        <v>-2445833.3333333335</v>
      </c>
      <c r="CS31" s="21">
        <f t="shared" si="59"/>
        <v>-400174.28571428574</v>
      </c>
      <c r="CT31" s="21">
        <f t="shared" si="59"/>
        <v>-4639568.9655172415</v>
      </c>
      <c r="CU31" s="21">
        <f t="shared" si="59"/>
        <v>-75760000</v>
      </c>
      <c r="CV31" s="21">
        <f aca="true" t="shared" si="60" ref="CV31:DV31">CV29-CV27</f>
        <v>-1164133.8582677166</v>
      </c>
      <c r="CW31" s="21">
        <f t="shared" si="60"/>
        <v>-1489.8305084745762</v>
      </c>
      <c r="CX31" s="21">
        <f t="shared" si="60"/>
        <v>-70987.65432098765</v>
      </c>
      <c r="CY31" s="21">
        <f t="shared" si="60"/>
        <v>-39179.01234567901</v>
      </c>
      <c r="CZ31" s="21">
        <f t="shared" si="60"/>
        <v>-8161921.428571429</v>
      </c>
      <c r="DA31" s="21">
        <f t="shared" si="60"/>
        <v>-3550508.4745762716</v>
      </c>
      <c r="DB31" s="21">
        <f t="shared" si="60"/>
        <v>-80425.74257425743</v>
      </c>
      <c r="DC31" s="21">
        <f t="shared" si="60"/>
        <v>-5512631.578947369</v>
      </c>
      <c r="DD31" s="21">
        <f t="shared" si="60"/>
        <v>-2259892.4731182796</v>
      </c>
      <c r="DE31" s="21">
        <f t="shared" si="60"/>
        <v>-1441935.4838709678</v>
      </c>
      <c r="DF31" s="21">
        <f t="shared" si="60"/>
        <v>-23902040.816326533</v>
      </c>
      <c r="DG31" s="21">
        <f t="shared" si="60"/>
        <v>-33708478.26086956</v>
      </c>
      <c r="DH31" s="21">
        <f t="shared" si="60"/>
        <v>-3877848.1012658225</v>
      </c>
      <c r="DI31" s="21">
        <f t="shared" si="60"/>
        <v>-9242222.222222222</v>
      </c>
      <c r="DJ31" s="21">
        <f t="shared" si="60"/>
        <v>-56914285.71428571</v>
      </c>
      <c r="DK31" s="21">
        <f t="shared" si="60"/>
        <v>-37560000</v>
      </c>
      <c r="DL31" s="21">
        <f t="shared" si="60"/>
        <v>-19412352.94117647</v>
      </c>
      <c r="DM31" s="21">
        <f t="shared" si="60"/>
        <v>-1026734.693877551</v>
      </c>
      <c r="DN31" s="21">
        <f t="shared" si="60"/>
        <v>-18295319.14893617</v>
      </c>
      <c r="DO31" s="21">
        <f t="shared" si="60"/>
        <v>-29717033.492822967</v>
      </c>
      <c r="DP31" s="21">
        <f t="shared" si="60"/>
        <v>-163485294.11764705</v>
      </c>
      <c r="DQ31" s="21">
        <f t="shared" si="60"/>
        <v>-375577777.7777778</v>
      </c>
      <c r="DR31" s="21">
        <f t="shared" si="60"/>
        <v>-2482790.697674419</v>
      </c>
      <c r="DS31" s="21">
        <f t="shared" si="60"/>
        <v>-8974747.474747475</v>
      </c>
      <c r="DT31" s="21">
        <f t="shared" si="60"/>
        <v>-3184765.3429602887</v>
      </c>
      <c r="DU31" s="21">
        <f t="shared" si="60"/>
        <v>-213371.42857142858</v>
      </c>
      <c r="DV31" s="21">
        <f t="shared" si="60"/>
        <v>-4360232.710280374</v>
      </c>
    </row>
    <row r="32" spans="1:126" s="9" customFormat="1" ht="18.75">
      <c r="A32" s="6"/>
      <c r="B32" s="31" t="s">
        <v>166</v>
      </c>
      <c r="C32" s="32">
        <f t="shared" si="16"/>
        <v>1211973944.998855</v>
      </c>
      <c r="D32" s="32">
        <f aca="true" t="shared" si="61" ref="D32:AI32">D30-D28</f>
        <v>173941.3680781759</v>
      </c>
      <c r="E32" s="32">
        <f t="shared" si="61"/>
        <v>3635.294117647059</v>
      </c>
      <c r="F32" s="32">
        <f t="shared" si="61"/>
        <v>5099814.814814815</v>
      </c>
      <c r="G32" s="32">
        <f t="shared" si="61"/>
        <v>256566.26506024096</v>
      </c>
      <c r="H32" s="32">
        <f t="shared" si="61"/>
        <v>23556052.63157895</v>
      </c>
      <c r="I32" s="32">
        <f t="shared" si="61"/>
        <v>15735416.666666668</v>
      </c>
      <c r="J32" s="32">
        <f t="shared" si="61"/>
        <v>1536514.5228215766</v>
      </c>
      <c r="K32" s="32">
        <f t="shared" si="61"/>
        <v>52284.17266187051</v>
      </c>
      <c r="L32" s="32">
        <f t="shared" si="61"/>
        <v>308762.88659793814</v>
      </c>
      <c r="M32" s="32">
        <f t="shared" si="61"/>
        <v>3767394.4687045123</v>
      </c>
      <c r="N32" s="32">
        <f t="shared" si="61"/>
        <v>3102.4531024531025</v>
      </c>
      <c r="O32" s="32">
        <f t="shared" si="61"/>
        <v>4522552.083333334</v>
      </c>
      <c r="P32" s="32">
        <f t="shared" si="61"/>
        <v>13632726.648351647</v>
      </c>
      <c r="Q32" s="32">
        <f t="shared" si="61"/>
        <v>25746.688741721853</v>
      </c>
      <c r="R32" s="32">
        <f t="shared" si="61"/>
        <v>-804307.6923076921</v>
      </c>
      <c r="S32" s="32">
        <f t="shared" si="61"/>
        <v>108881.08108108107</v>
      </c>
      <c r="T32" s="32">
        <f t="shared" si="61"/>
        <v>39382417.58241758</v>
      </c>
      <c r="U32" s="32">
        <f t="shared" si="61"/>
        <v>1682688.1720430106</v>
      </c>
      <c r="V32" s="32">
        <f t="shared" si="61"/>
        <v>1022321.1240310078</v>
      </c>
      <c r="W32" s="32">
        <f t="shared" si="61"/>
        <v>46289032.258064516</v>
      </c>
      <c r="X32" s="32">
        <f t="shared" si="61"/>
        <v>2802864.5833333335</v>
      </c>
      <c r="Y32" s="32">
        <f t="shared" si="61"/>
        <v>165105359.59688503</v>
      </c>
      <c r="Z32" s="32">
        <f t="shared" si="61"/>
        <v>2156824.817518248</v>
      </c>
      <c r="AA32" s="32">
        <f t="shared" si="61"/>
        <v>737618.2634730539</v>
      </c>
      <c r="AB32" s="32">
        <f t="shared" si="61"/>
        <v>1008441.5584415584</v>
      </c>
      <c r="AC32" s="32">
        <f t="shared" si="61"/>
        <v>1382374.1007194247</v>
      </c>
      <c r="AD32" s="32">
        <f t="shared" si="61"/>
        <v>796805.5555555556</v>
      </c>
      <c r="AE32" s="32">
        <f t="shared" si="61"/>
        <v>5633333.333333334</v>
      </c>
      <c r="AF32" s="32">
        <f t="shared" si="61"/>
        <v>5671041.666666667</v>
      </c>
      <c r="AG32" s="32">
        <f t="shared" si="61"/>
        <v>7929.012345679012</v>
      </c>
      <c r="AH32" s="32">
        <f t="shared" si="61"/>
        <v>895945.9459459459</v>
      </c>
      <c r="AI32" s="32">
        <f t="shared" si="61"/>
        <v>1359854.1666666667</v>
      </c>
      <c r="AJ32" s="32">
        <f aca="true" t="shared" si="62" ref="AJ32:BO32">AJ30-AJ28</f>
        <v>8136875</v>
      </c>
      <c r="AK32" s="32">
        <f t="shared" si="62"/>
        <v>1223172.0430107526</v>
      </c>
      <c r="AL32" s="32">
        <f t="shared" si="62"/>
        <v>703065.1340996169</v>
      </c>
      <c r="AM32" s="32">
        <f t="shared" si="62"/>
        <v>301315.7894736842</v>
      </c>
      <c r="AN32" s="32">
        <f t="shared" si="62"/>
        <v>4769457.471264368</v>
      </c>
      <c r="AO32" s="32">
        <f t="shared" si="62"/>
        <v>202272.72727272726</v>
      </c>
      <c r="AP32" s="32">
        <f t="shared" si="62"/>
        <v>5702564.102564102</v>
      </c>
      <c r="AQ32" s="32">
        <f t="shared" si="62"/>
        <v>33230714.285714287</v>
      </c>
      <c r="AR32" s="32">
        <f t="shared" si="62"/>
        <v>244007.49063670414</v>
      </c>
      <c r="AS32" s="32">
        <f t="shared" si="62"/>
        <v>497108.1081081081</v>
      </c>
      <c r="AT32" s="32">
        <f t="shared" si="62"/>
        <v>48163157.89473684</v>
      </c>
      <c r="AU32" s="32">
        <f t="shared" si="62"/>
        <v>3992300</v>
      </c>
      <c r="AV32" s="32">
        <f t="shared" si="62"/>
        <v>10737.345679012345</v>
      </c>
      <c r="AW32" s="32">
        <f t="shared" si="62"/>
        <v>1493907.284768212</v>
      </c>
      <c r="AX32" s="32">
        <f t="shared" si="62"/>
        <v>2830152.671755725</v>
      </c>
      <c r="AY32" s="32">
        <f t="shared" si="62"/>
        <v>236023.6220472441</v>
      </c>
      <c r="AZ32" s="32">
        <f t="shared" si="62"/>
        <v>131784.06593406593</v>
      </c>
      <c r="BA32" s="32">
        <f t="shared" si="62"/>
        <v>1436875</v>
      </c>
      <c r="BB32" s="32">
        <f t="shared" si="62"/>
        <v>3412021.276595745</v>
      </c>
      <c r="BC32" s="32">
        <f t="shared" si="62"/>
        <v>1733828.8288288286</v>
      </c>
      <c r="BD32" s="32">
        <f t="shared" si="62"/>
        <v>156400</v>
      </c>
      <c r="BE32" s="32">
        <f t="shared" si="62"/>
        <v>36970551.102204405</v>
      </c>
      <c r="BF32" s="32">
        <f t="shared" si="62"/>
        <v>5879450.261780105</v>
      </c>
      <c r="BG32" s="32">
        <f t="shared" si="62"/>
        <v>6505166.071428571</v>
      </c>
      <c r="BH32" s="32">
        <f t="shared" si="62"/>
        <v>6961250</v>
      </c>
      <c r="BI32" s="32">
        <f t="shared" si="62"/>
        <v>2468000</v>
      </c>
      <c r="BJ32" s="32">
        <f t="shared" si="62"/>
        <v>39305555.55555555</v>
      </c>
      <c r="BK32" s="32">
        <f t="shared" si="62"/>
        <v>334142.85714285716</v>
      </c>
      <c r="BL32" s="32">
        <f t="shared" si="62"/>
        <v>73250000</v>
      </c>
      <c r="BM32" s="32">
        <f t="shared" si="62"/>
        <v>1986508.1300813009</v>
      </c>
      <c r="BN32" s="32">
        <f t="shared" si="62"/>
        <v>3383232.3232323234</v>
      </c>
      <c r="BO32" s="32">
        <f t="shared" si="62"/>
        <v>4965676.567656766</v>
      </c>
      <c r="BP32" s="32">
        <f aca="true" t="shared" si="63" ref="BP32:CU32">BP30-BP28</f>
        <v>19958490.566037733</v>
      </c>
      <c r="BQ32" s="32">
        <f t="shared" si="63"/>
        <v>706321.5909090909</v>
      </c>
      <c r="BR32" s="32">
        <f t="shared" si="63"/>
        <v>535878.787878788</v>
      </c>
      <c r="BS32" s="32">
        <f t="shared" si="63"/>
        <v>345992.6470588235</v>
      </c>
      <c r="BT32" s="32">
        <f t="shared" si="63"/>
        <v>1174724.4094488188</v>
      </c>
      <c r="BU32" s="32">
        <f t="shared" si="63"/>
        <v>1260952.380952381</v>
      </c>
      <c r="BV32" s="32">
        <f t="shared" si="63"/>
        <v>331440.67796610174</v>
      </c>
      <c r="BW32" s="32">
        <f t="shared" si="63"/>
        <v>615454.5454545455</v>
      </c>
      <c r="BX32" s="32">
        <f t="shared" si="63"/>
        <v>1238591.3888888888</v>
      </c>
      <c r="BY32" s="32">
        <f t="shared" si="63"/>
        <v>9321700</v>
      </c>
      <c r="BZ32" s="32">
        <f t="shared" si="63"/>
        <v>236177.5</v>
      </c>
      <c r="CA32" s="32">
        <f t="shared" si="63"/>
        <v>455396.0396039604</v>
      </c>
      <c r="CB32" s="32">
        <f t="shared" si="63"/>
        <v>22237333.333333336</v>
      </c>
      <c r="CC32" s="32">
        <f t="shared" si="63"/>
        <v>364086.53846153844</v>
      </c>
      <c r="CD32" s="32">
        <f t="shared" si="63"/>
        <v>149261.9926199262</v>
      </c>
      <c r="CE32" s="32">
        <f t="shared" si="63"/>
        <v>10713691.79600887</v>
      </c>
      <c r="CF32" s="32">
        <f t="shared" si="63"/>
        <v>3893333.333333333</v>
      </c>
      <c r="CG32" s="32">
        <f t="shared" si="63"/>
        <v>1023187.5</v>
      </c>
      <c r="CH32" s="32">
        <f t="shared" si="63"/>
        <v>6211428.571428572</v>
      </c>
      <c r="CI32" s="32">
        <f t="shared" si="63"/>
        <v>201175</v>
      </c>
      <c r="CJ32" s="32">
        <f t="shared" si="63"/>
        <v>6161705.685618728</v>
      </c>
      <c r="CK32" s="32">
        <f t="shared" si="63"/>
        <v>1382511.7647058822</v>
      </c>
      <c r="CL32" s="32">
        <f t="shared" si="63"/>
        <v>930450</v>
      </c>
      <c r="CM32" s="32">
        <f t="shared" si="63"/>
        <v>583524.5098039216</v>
      </c>
      <c r="CN32" s="32">
        <f t="shared" si="63"/>
        <v>6480363.636363636</v>
      </c>
      <c r="CO32" s="32">
        <f t="shared" si="63"/>
        <v>11021825.396825397</v>
      </c>
      <c r="CP32" s="32">
        <f t="shared" si="63"/>
        <v>8348275.862068965</v>
      </c>
      <c r="CQ32" s="32">
        <f t="shared" si="63"/>
        <v>2827471.9101123596</v>
      </c>
      <c r="CR32" s="32">
        <f t="shared" si="63"/>
        <v>1222916.6666666667</v>
      </c>
      <c r="CS32" s="32">
        <f t="shared" si="63"/>
        <v>200087.14285714287</v>
      </c>
      <c r="CT32" s="32">
        <f t="shared" si="63"/>
        <v>2319784.4827586208</v>
      </c>
      <c r="CU32" s="32">
        <f t="shared" si="63"/>
        <v>37880000</v>
      </c>
      <c r="CV32" s="32">
        <f aca="true" t="shared" si="64" ref="CV32:DV32">CV30-CV28</f>
        <v>582066.9291338583</v>
      </c>
      <c r="CW32" s="32">
        <f t="shared" si="64"/>
        <v>744.9152542372881</v>
      </c>
      <c r="CX32" s="32">
        <f t="shared" si="64"/>
        <v>35493.82716049383</v>
      </c>
      <c r="CY32" s="32">
        <f t="shared" si="64"/>
        <v>19589.506172839505</v>
      </c>
      <c r="CZ32" s="32">
        <f t="shared" si="64"/>
        <v>4080960.7142857146</v>
      </c>
      <c r="DA32" s="32">
        <f t="shared" si="64"/>
        <v>1775254.2372881358</v>
      </c>
      <c r="DB32" s="32">
        <f t="shared" si="64"/>
        <v>40212.87128712871</v>
      </c>
      <c r="DC32" s="32">
        <f t="shared" si="64"/>
        <v>2756315.7894736845</v>
      </c>
      <c r="DD32" s="32">
        <f t="shared" si="64"/>
        <v>1129946.2365591398</v>
      </c>
      <c r="DE32" s="32">
        <f t="shared" si="64"/>
        <v>720967.7419354839</v>
      </c>
      <c r="DF32" s="32">
        <f t="shared" si="64"/>
        <v>11951020.408163266</v>
      </c>
      <c r="DG32" s="32">
        <f t="shared" si="64"/>
        <v>16854239.13043478</v>
      </c>
      <c r="DH32" s="32">
        <f t="shared" si="64"/>
        <v>1938924.0506329113</v>
      </c>
      <c r="DI32" s="32">
        <f t="shared" si="64"/>
        <v>4621111.111111111</v>
      </c>
      <c r="DJ32" s="32">
        <f t="shared" si="64"/>
        <v>28457142.857142854</v>
      </c>
      <c r="DK32" s="32">
        <f t="shared" si="64"/>
        <v>18780000</v>
      </c>
      <c r="DL32" s="32">
        <f t="shared" si="64"/>
        <v>9706176.470588235</v>
      </c>
      <c r="DM32" s="32">
        <f t="shared" si="64"/>
        <v>513367.3469387755</v>
      </c>
      <c r="DN32" s="32">
        <f t="shared" si="64"/>
        <v>9147659.574468086</v>
      </c>
      <c r="DO32" s="32">
        <f t="shared" si="64"/>
        <v>14858516.746411484</v>
      </c>
      <c r="DP32" s="32">
        <f t="shared" si="64"/>
        <v>81742647.05882353</v>
      </c>
      <c r="DQ32" s="32">
        <f t="shared" si="64"/>
        <v>187788888.8888889</v>
      </c>
      <c r="DR32" s="32">
        <f t="shared" si="64"/>
        <v>1241395.3488372094</v>
      </c>
      <c r="DS32" s="32">
        <f t="shared" si="64"/>
        <v>4487373.737373738</v>
      </c>
      <c r="DT32" s="32">
        <f t="shared" si="64"/>
        <v>1592382.6714801444</v>
      </c>
      <c r="DU32" s="32">
        <f t="shared" si="64"/>
        <v>106685.71428571429</v>
      </c>
      <c r="DV32" s="32">
        <f t="shared" si="64"/>
        <v>2180116.355140187</v>
      </c>
    </row>
    <row r="33" ht="12.75">
      <c r="CU33" s="3"/>
    </row>
    <row r="34" spans="1:126" s="22" customFormat="1" ht="12.75">
      <c r="A34" s="6"/>
      <c r="B34" s="8" t="s">
        <v>168</v>
      </c>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row>
    <row r="35" spans="2:126" ht="18.75">
      <c r="B35" s="5" t="s">
        <v>163</v>
      </c>
      <c r="C35" s="21">
        <f>C27-Simulation1!C27</f>
        <v>0</v>
      </c>
      <c r="D35" s="21">
        <f>D27-Simulation1!D27</f>
        <v>0</v>
      </c>
      <c r="E35" s="21">
        <f>E27-Simulation1!E27</f>
        <v>0</v>
      </c>
      <c r="F35" s="21">
        <f>F27-Simulation1!F27</f>
        <v>0</v>
      </c>
      <c r="G35" s="21">
        <f>G27-Simulation1!G27</f>
        <v>0</v>
      </c>
      <c r="H35" s="21">
        <f>H27-Simulation1!H27</f>
        <v>0</v>
      </c>
      <c r="I35" s="21">
        <f>I27-Simulation1!I27</f>
        <v>0</v>
      </c>
      <c r="J35" s="21">
        <f>J27-Simulation1!J27</f>
        <v>0</v>
      </c>
      <c r="K35" s="21">
        <f>K27-Simulation1!K27</f>
        <v>0</v>
      </c>
      <c r="L35" s="21">
        <f>L27-Simulation1!L27</f>
        <v>0</v>
      </c>
      <c r="M35" s="21">
        <f>M27-Simulation1!M27</f>
        <v>0</v>
      </c>
      <c r="N35" s="21">
        <f>N27-Simulation1!N27</f>
        <v>0</v>
      </c>
      <c r="O35" s="21">
        <f>O27-Simulation1!O27</f>
        <v>0</v>
      </c>
      <c r="P35" s="21">
        <f>P27-Simulation1!P27</f>
        <v>0</v>
      </c>
      <c r="Q35" s="21">
        <f>Q27-Simulation1!Q27</f>
        <v>0</v>
      </c>
      <c r="R35" s="21">
        <f>R27-Simulation1!R27</f>
        <v>0</v>
      </c>
      <c r="S35" s="21">
        <f>S27-Simulation1!S27</f>
        <v>0</v>
      </c>
      <c r="T35" s="21">
        <f>T27-Simulation1!T27</f>
        <v>0</v>
      </c>
      <c r="U35" s="21">
        <f>U27-Simulation1!U27</f>
        <v>0</v>
      </c>
      <c r="V35" s="21">
        <f>V27-Simulation1!V27</f>
        <v>0</v>
      </c>
      <c r="W35" s="21">
        <f>W27-Simulation1!W27</f>
        <v>0</v>
      </c>
      <c r="X35" s="21">
        <f>X27-Simulation1!X27</f>
        <v>0</v>
      </c>
      <c r="Y35" s="21">
        <f>Y27-Simulation1!Y27</f>
        <v>0</v>
      </c>
      <c r="Z35" s="21">
        <f>Z27-Simulation1!Z27</f>
        <v>0</v>
      </c>
      <c r="AA35" s="21">
        <f>AA27-Simulation1!AA27</f>
        <v>0</v>
      </c>
      <c r="AB35" s="21">
        <f>AB27-Simulation1!AB27</f>
        <v>0</v>
      </c>
      <c r="AC35" s="21">
        <f>AC27-Simulation1!AC27</f>
        <v>0</v>
      </c>
      <c r="AD35" s="21">
        <f>AD27-Simulation1!AD27</f>
        <v>0</v>
      </c>
      <c r="AE35" s="21">
        <f>AE27-Simulation1!AE27</f>
        <v>0</v>
      </c>
      <c r="AF35" s="21">
        <f>AF27-Simulation1!AF27</f>
        <v>0</v>
      </c>
      <c r="AG35" s="21">
        <f>AG27-Simulation1!AG27</f>
        <v>0</v>
      </c>
      <c r="AH35" s="21">
        <f>AH27-Simulation1!AH27</f>
        <v>0</v>
      </c>
      <c r="AI35" s="21">
        <f>AI27-Simulation1!AI27</f>
        <v>0</v>
      </c>
      <c r="AJ35" s="21">
        <f>AJ27-Simulation1!AJ27</f>
        <v>0</v>
      </c>
      <c r="AK35" s="21">
        <f>AK27-Simulation1!AK27</f>
        <v>0</v>
      </c>
      <c r="AL35" s="21">
        <f>AL27-Simulation1!AL27</f>
        <v>0</v>
      </c>
      <c r="AM35" s="21">
        <f>AM27-Simulation1!AM27</f>
        <v>0</v>
      </c>
      <c r="AN35" s="21">
        <f>AN27-Simulation1!AN27</f>
        <v>0</v>
      </c>
      <c r="AO35" s="21">
        <f>AO27-Simulation1!AO27</f>
        <v>0</v>
      </c>
      <c r="AP35" s="21">
        <f>AP27-Simulation1!AP27</f>
        <v>0</v>
      </c>
      <c r="AQ35" s="21">
        <f>AQ27-Simulation1!AQ27</f>
        <v>0</v>
      </c>
      <c r="AR35" s="21">
        <f>AR27-Simulation1!AR27</f>
        <v>0</v>
      </c>
      <c r="AS35" s="21">
        <f>AS27-Simulation1!AS27</f>
        <v>0</v>
      </c>
      <c r="AT35" s="21">
        <f>AT27-Simulation1!AT27</f>
        <v>0</v>
      </c>
      <c r="AU35" s="21">
        <f>AU27-Simulation1!AU27</f>
        <v>0</v>
      </c>
      <c r="AV35" s="21">
        <f>AV27-Simulation1!AV27</f>
        <v>0</v>
      </c>
      <c r="AW35" s="21">
        <f>AW27-Simulation1!AW27</f>
        <v>0</v>
      </c>
      <c r="AX35" s="21">
        <f>AX27-Simulation1!AX27</f>
        <v>0</v>
      </c>
      <c r="AY35" s="21">
        <f>AY27-Simulation1!AY27</f>
        <v>0</v>
      </c>
      <c r="AZ35" s="21">
        <f>AZ27-Simulation1!AZ27</f>
        <v>0</v>
      </c>
      <c r="BA35" s="21">
        <f>BA27-Simulation1!BA27</f>
        <v>0</v>
      </c>
      <c r="BB35" s="21">
        <f>BB27-Simulation1!BB27</f>
        <v>0</v>
      </c>
      <c r="BC35" s="21">
        <f>BC27-Simulation1!BC27</f>
        <v>0</v>
      </c>
      <c r="BD35" s="21">
        <f>BD27-Simulation1!BD27</f>
        <v>0</v>
      </c>
      <c r="BE35" s="21">
        <f>BE27-Simulation1!BE27</f>
        <v>0</v>
      </c>
      <c r="BF35" s="21">
        <f>BF27-Simulation1!BF27</f>
        <v>0</v>
      </c>
      <c r="BG35" s="21">
        <f>BG27-Simulation1!BG27</f>
        <v>0</v>
      </c>
      <c r="BH35" s="21">
        <f>BH27-Simulation1!BH27</f>
        <v>0</v>
      </c>
      <c r="BI35" s="21">
        <f>BI27-Simulation1!BI27</f>
        <v>0</v>
      </c>
      <c r="BJ35" s="21">
        <f>BJ27-Simulation1!BJ27</f>
        <v>0</v>
      </c>
      <c r="BK35" s="21">
        <f>BK27-Simulation1!BK27</f>
        <v>0</v>
      </c>
      <c r="BL35" s="21">
        <f>BL27-Simulation1!BL27</f>
        <v>0</v>
      </c>
      <c r="BM35" s="21">
        <f>BM27-Simulation1!BM27</f>
        <v>0</v>
      </c>
      <c r="BN35" s="21">
        <f>BN27-Simulation1!BN27</f>
        <v>0</v>
      </c>
      <c r="BO35" s="21">
        <f>BO27-Simulation1!BO27</f>
        <v>0</v>
      </c>
      <c r="BP35" s="21">
        <f>BP27-Simulation1!BP27</f>
        <v>0</v>
      </c>
      <c r="BQ35" s="21">
        <f>BQ27-Simulation1!BQ27</f>
        <v>0</v>
      </c>
      <c r="BR35" s="21">
        <f>BR27-Simulation1!BR27</f>
        <v>0</v>
      </c>
      <c r="BS35" s="21">
        <f>BS27-Simulation1!BS27</f>
        <v>0</v>
      </c>
      <c r="BT35" s="21">
        <f>BT27-Simulation1!BT27</f>
        <v>0</v>
      </c>
      <c r="BU35" s="21">
        <f>BU27-Simulation1!BU27</f>
        <v>0</v>
      </c>
      <c r="BV35" s="21">
        <f>BV27-Simulation1!BV27</f>
        <v>0</v>
      </c>
      <c r="BW35" s="21">
        <f>BW27-Simulation1!BW27</f>
        <v>0</v>
      </c>
      <c r="BX35" s="21">
        <f>BX27-Simulation1!BX27</f>
        <v>0</v>
      </c>
      <c r="BY35" s="21">
        <f>BY27-Simulation1!BY27</f>
        <v>0</v>
      </c>
      <c r="BZ35" s="21">
        <f>BZ27-Simulation1!BZ27</f>
        <v>0</v>
      </c>
      <c r="CA35" s="21">
        <f>CA27-Simulation1!CA27</f>
        <v>0</v>
      </c>
      <c r="CB35" s="21">
        <f>CB27-Simulation1!CB27</f>
        <v>0</v>
      </c>
      <c r="CC35" s="21">
        <f>CC27-Simulation1!CC27</f>
        <v>0</v>
      </c>
      <c r="CD35" s="21">
        <f>CD27-Simulation1!CD27</f>
        <v>0</v>
      </c>
      <c r="CE35" s="21">
        <f>CE27-Simulation1!CE27</f>
        <v>0</v>
      </c>
      <c r="CF35" s="21">
        <f>CF27-Simulation1!CF27</f>
        <v>0</v>
      </c>
      <c r="CG35" s="21">
        <f>CG27-Simulation1!CG27</f>
        <v>0</v>
      </c>
      <c r="CH35" s="21">
        <f>CH27-Simulation1!CH27</f>
        <v>0</v>
      </c>
      <c r="CI35" s="21">
        <f>CI27-Simulation1!CI27</f>
        <v>0</v>
      </c>
      <c r="CJ35" s="21">
        <f>CJ27-Simulation1!CJ27</f>
        <v>0</v>
      </c>
      <c r="CK35" s="21">
        <f>CK27-Simulation1!CK27</f>
        <v>0</v>
      </c>
      <c r="CL35" s="21">
        <f>CL27-Simulation1!CL27</f>
        <v>0</v>
      </c>
      <c r="CM35" s="21">
        <f>CM27-Simulation1!CM27</f>
        <v>0</v>
      </c>
      <c r="CN35" s="21">
        <f>CN27-Simulation1!CN27</f>
        <v>0</v>
      </c>
      <c r="CO35" s="21">
        <f>CO27-Simulation1!CO27</f>
        <v>0</v>
      </c>
      <c r="CP35" s="21">
        <f>CP27-Simulation1!CP27</f>
        <v>0</v>
      </c>
      <c r="CQ35" s="21">
        <f>CQ27-Simulation1!CQ27</f>
        <v>0</v>
      </c>
      <c r="CR35" s="21">
        <f>CR27-Simulation1!CR27</f>
        <v>0</v>
      </c>
      <c r="CS35" s="21">
        <f>CS27-Simulation1!CS27</f>
        <v>0</v>
      </c>
      <c r="CT35" s="21">
        <f>CT27-Simulation1!CT27</f>
        <v>0</v>
      </c>
      <c r="CU35" s="21">
        <f>CU27-Simulation1!CU27</f>
        <v>0</v>
      </c>
      <c r="CV35" s="21">
        <f>CV27-Simulation1!CV27</f>
        <v>0</v>
      </c>
      <c r="CW35" s="21">
        <f>CW27-Simulation1!CW27</f>
        <v>0</v>
      </c>
      <c r="CX35" s="21">
        <f>CX27-Simulation1!CX27</f>
        <v>0</v>
      </c>
      <c r="CY35" s="21">
        <f>CY27-Simulation1!CY27</f>
        <v>0</v>
      </c>
      <c r="CZ35" s="21">
        <f>CZ27-Simulation1!CZ27</f>
        <v>0</v>
      </c>
      <c r="DA35" s="21">
        <f>DA27-Simulation1!DA27</f>
        <v>0</v>
      </c>
      <c r="DB35" s="21">
        <f>DB27-Simulation1!DB27</f>
        <v>0</v>
      </c>
      <c r="DC35" s="21">
        <f>DC27-Simulation1!DC27</f>
        <v>0</v>
      </c>
      <c r="DD35" s="21">
        <f>DD27-Simulation1!DD27</f>
        <v>0</v>
      </c>
      <c r="DE35" s="21">
        <f>DE27-Simulation1!DE27</f>
        <v>0</v>
      </c>
      <c r="DF35" s="21">
        <f>DF27-Simulation1!DF27</f>
        <v>0</v>
      </c>
      <c r="DG35" s="21">
        <f>DG27-Simulation1!DG27</f>
        <v>0</v>
      </c>
      <c r="DH35" s="21">
        <f>DH27-Simulation1!DH27</f>
        <v>0</v>
      </c>
      <c r="DI35" s="21">
        <f>DI27-Simulation1!DI27</f>
        <v>0</v>
      </c>
      <c r="DJ35" s="21">
        <f>DJ27-Simulation1!DJ27</f>
        <v>0</v>
      </c>
      <c r="DK35" s="21">
        <f>DK27-Simulation1!DK27</f>
        <v>0</v>
      </c>
      <c r="DL35" s="21">
        <f>DL27-Simulation1!DL27</f>
        <v>0</v>
      </c>
      <c r="DM35" s="21">
        <f>DM27-Simulation1!DM27</f>
        <v>0</v>
      </c>
      <c r="DN35" s="21">
        <f>DN27-Simulation1!DN27</f>
        <v>0</v>
      </c>
      <c r="DO35" s="21">
        <f>DO27-Simulation1!DO27</f>
        <v>0</v>
      </c>
      <c r="DP35" s="21">
        <f>DP27-Simulation1!DP27</f>
        <v>0</v>
      </c>
      <c r="DQ35" s="21">
        <f>DQ27-Simulation1!DQ27</f>
        <v>0</v>
      </c>
      <c r="DR35" s="21">
        <f>DR27-Simulation1!DR27</f>
        <v>0</v>
      </c>
      <c r="DS35" s="21">
        <f>DS27-Simulation1!DS27</f>
        <v>0</v>
      </c>
      <c r="DT35" s="21">
        <f>DT27-Simulation1!DT27</f>
        <v>0</v>
      </c>
      <c r="DU35" s="21">
        <f>DU27-Simulation1!DU27</f>
        <v>0</v>
      </c>
      <c r="DV35" s="21">
        <f>DV27-Simulation1!DV27</f>
        <v>0</v>
      </c>
    </row>
    <row r="36" spans="2:126" ht="18.75">
      <c r="B36" s="5" t="s">
        <v>164</v>
      </c>
      <c r="C36" s="21">
        <f>C28-Simulation1!C28</f>
        <v>0</v>
      </c>
      <c r="D36" s="21">
        <f>D28-Simulation1!D28</f>
        <v>0</v>
      </c>
      <c r="E36" s="21">
        <f>E28-Simulation1!E28</f>
        <v>0</v>
      </c>
      <c r="F36" s="21">
        <f>F28-Simulation1!F28</f>
        <v>0</v>
      </c>
      <c r="G36" s="21">
        <f>G28-Simulation1!G28</f>
        <v>0</v>
      </c>
      <c r="H36" s="21">
        <f>H28-Simulation1!H28</f>
        <v>0</v>
      </c>
      <c r="I36" s="21">
        <f>I28-Simulation1!I28</f>
        <v>0</v>
      </c>
      <c r="J36" s="21">
        <f>J28-Simulation1!J28</f>
        <v>0</v>
      </c>
      <c r="K36" s="21">
        <f>K28-Simulation1!K28</f>
        <v>0</v>
      </c>
      <c r="L36" s="21">
        <f>L28-Simulation1!L28</f>
        <v>0</v>
      </c>
      <c r="M36" s="21">
        <f>M28-Simulation1!M28</f>
        <v>0</v>
      </c>
      <c r="N36" s="21">
        <f>N28-Simulation1!N28</f>
        <v>0</v>
      </c>
      <c r="O36" s="21">
        <f>O28-Simulation1!O28</f>
        <v>0</v>
      </c>
      <c r="P36" s="21">
        <f>P28-Simulation1!P28</f>
        <v>0</v>
      </c>
      <c r="Q36" s="21">
        <f>Q28-Simulation1!Q28</f>
        <v>0</v>
      </c>
      <c r="R36" s="21">
        <f>R28-Simulation1!R28</f>
        <v>0</v>
      </c>
      <c r="S36" s="21">
        <f>S28-Simulation1!S28</f>
        <v>0</v>
      </c>
      <c r="T36" s="21">
        <f>T28-Simulation1!T28</f>
        <v>0</v>
      </c>
      <c r="U36" s="21">
        <f>U28-Simulation1!U28</f>
        <v>0</v>
      </c>
      <c r="V36" s="21">
        <f>V28-Simulation1!V28</f>
        <v>0</v>
      </c>
      <c r="W36" s="21">
        <f>W28-Simulation1!W28</f>
        <v>0</v>
      </c>
      <c r="X36" s="21">
        <f>X28-Simulation1!X28</f>
        <v>0</v>
      </c>
      <c r="Y36" s="21">
        <f>Y28-Simulation1!Y28</f>
        <v>0</v>
      </c>
      <c r="Z36" s="21">
        <f>Z28-Simulation1!Z28</f>
        <v>0</v>
      </c>
      <c r="AA36" s="21">
        <f>AA28-Simulation1!AA28</f>
        <v>0</v>
      </c>
      <c r="AB36" s="21">
        <f>AB28-Simulation1!AB28</f>
        <v>0</v>
      </c>
      <c r="AC36" s="21">
        <f>AC28-Simulation1!AC28</f>
        <v>0</v>
      </c>
      <c r="AD36" s="21">
        <f>AD28-Simulation1!AD28</f>
        <v>0</v>
      </c>
      <c r="AE36" s="21">
        <f>AE28-Simulation1!AE28</f>
        <v>0</v>
      </c>
      <c r="AF36" s="21">
        <f>AF28-Simulation1!AF28</f>
        <v>0</v>
      </c>
      <c r="AG36" s="21">
        <f>AG28-Simulation1!AG28</f>
        <v>0</v>
      </c>
      <c r="AH36" s="21">
        <f>AH28-Simulation1!AH28</f>
        <v>0</v>
      </c>
      <c r="AI36" s="21">
        <f>AI28-Simulation1!AI28</f>
        <v>0</v>
      </c>
      <c r="AJ36" s="21">
        <f>AJ28-Simulation1!AJ28</f>
        <v>0</v>
      </c>
      <c r="AK36" s="21">
        <f>AK28-Simulation1!AK28</f>
        <v>0</v>
      </c>
      <c r="AL36" s="21">
        <f>AL28-Simulation1!AL28</f>
        <v>0</v>
      </c>
      <c r="AM36" s="21">
        <f>AM28-Simulation1!AM28</f>
        <v>0</v>
      </c>
      <c r="AN36" s="21">
        <f>AN28-Simulation1!AN28</f>
        <v>0</v>
      </c>
      <c r="AO36" s="21">
        <f>AO28-Simulation1!AO28</f>
        <v>0</v>
      </c>
      <c r="AP36" s="21">
        <f>AP28-Simulation1!AP28</f>
        <v>0</v>
      </c>
      <c r="AQ36" s="21">
        <f>AQ28-Simulation1!AQ28</f>
        <v>0</v>
      </c>
      <c r="AR36" s="21">
        <f>AR28-Simulation1!AR28</f>
        <v>0</v>
      </c>
      <c r="AS36" s="21">
        <f>AS28-Simulation1!AS28</f>
        <v>0</v>
      </c>
      <c r="AT36" s="21">
        <f>AT28-Simulation1!AT28</f>
        <v>0</v>
      </c>
      <c r="AU36" s="21">
        <f>AU28-Simulation1!AU28</f>
        <v>0</v>
      </c>
      <c r="AV36" s="21">
        <f>AV28-Simulation1!AV28</f>
        <v>0</v>
      </c>
      <c r="AW36" s="21">
        <f>AW28-Simulation1!AW28</f>
        <v>0</v>
      </c>
      <c r="AX36" s="21">
        <f>AX28-Simulation1!AX28</f>
        <v>0</v>
      </c>
      <c r="AY36" s="21">
        <f>AY28-Simulation1!AY28</f>
        <v>0</v>
      </c>
      <c r="AZ36" s="21">
        <f>AZ28-Simulation1!AZ28</f>
        <v>0</v>
      </c>
      <c r="BA36" s="21">
        <f>BA28-Simulation1!BA28</f>
        <v>0</v>
      </c>
      <c r="BB36" s="21">
        <f>BB28-Simulation1!BB28</f>
        <v>0</v>
      </c>
      <c r="BC36" s="21">
        <f>BC28-Simulation1!BC28</f>
        <v>0</v>
      </c>
      <c r="BD36" s="21">
        <f>BD28-Simulation1!BD28</f>
        <v>0</v>
      </c>
      <c r="BE36" s="21">
        <f>BE28-Simulation1!BE28</f>
        <v>0</v>
      </c>
      <c r="BF36" s="21">
        <f>BF28-Simulation1!BF28</f>
        <v>0</v>
      </c>
      <c r="BG36" s="21">
        <f>BG28-Simulation1!BG28</f>
        <v>0</v>
      </c>
      <c r="BH36" s="21">
        <f>BH28-Simulation1!BH28</f>
        <v>0</v>
      </c>
      <c r="BI36" s="21">
        <f>BI28-Simulation1!BI28</f>
        <v>0</v>
      </c>
      <c r="BJ36" s="21">
        <f>BJ28-Simulation1!BJ28</f>
        <v>0</v>
      </c>
      <c r="BK36" s="21">
        <f>BK28-Simulation1!BK28</f>
        <v>0</v>
      </c>
      <c r="BL36" s="21">
        <f>BL28-Simulation1!BL28</f>
        <v>0</v>
      </c>
      <c r="BM36" s="21">
        <f>BM28-Simulation1!BM28</f>
        <v>0</v>
      </c>
      <c r="BN36" s="21">
        <f>BN28-Simulation1!BN28</f>
        <v>0</v>
      </c>
      <c r="BO36" s="21">
        <f>BO28-Simulation1!BO28</f>
        <v>0</v>
      </c>
      <c r="BP36" s="21">
        <f>BP28-Simulation1!BP28</f>
        <v>0</v>
      </c>
      <c r="BQ36" s="21">
        <f>BQ28-Simulation1!BQ28</f>
        <v>0</v>
      </c>
      <c r="BR36" s="21">
        <f>BR28-Simulation1!BR28</f>
        <v>0</v>
      </c>
      <c r="BS36" s="21">
        <f>BS28-Simulation1!BS28</f>
        <v>0</v>
      </c>
      <c r="BT36" s="21">
        <f>BT28-Simulation1!BT28</f>
        <v>0</v>
      </c>
      <c r="BU36" s="21">
        <f>BU28-Simulation1!BU28</f>
        <v>0</v>
      </c>
      <c r="BV36" s="21">
        <f>BV28-Simulation1!BV28</f>
        <v>0</v>
      </c>
      <c r="BW36" s="21">
        <f>BW28-Simulation1!BW28</f>
        <v>0</v>
      </c>
      <c r="BX36" s="21">
        <f>BX28-Simulation1!BX28</f>
        <v>0</v>
      </c>
      <c r="BY36" s="21">
        <f>BY28-Simulation1!BY28</f>
        <v>0</v>
      </c>
      <c r="BZ36" s="21">
        <f>BZ28-Simulation1!BZ28</f>
        <v>0</v>
      </c>
      <c r="CA36" s="21">
        <f>CA28-Simulation1!CA28</f>
        <v>0</v>
      </c>
      <c r="CB36" s="21">
        <f>CB28-Simulation1!CB28</f>
        <v>0</v>
      </c>
      <c r="CC36" s="21">
        <f>CC28-Simulation1!CC28</f>
        <v>0</v>
      </c>
      <c r="CD36" s="21">
        <f>CD28-Simulation1!CD28</f>
        <v>0</v>
      </c>
      <c r="CE36" s="21">
        <f>CE28-Simulation1!CE28</f>
        <v>0</v>
      </c>
      <c r="CF36" s="21">
        <f>CF28-Simulation1!CF28</f>
        <v>0</v>
      </c>
      <c r="CG36" s="21">
        <f>CG28-Simulation1!CG28</f>
        <v>0</v>
      </c>
      <c r="CH36" s="21">
        <f>CH28-Simulation1!CH28</f>
        <v>0</v>
      </c>
      <c r="CI36" s="21">
        <f>CI28-Simulation1!CI28</f>
        <v>0</v>
      </c>
      <c r="CJ36" s="21">
        <f>CJ28-Simulation1!CJ28</f>
        <v>0</v>
      </c>
      <c r="CK36" s="21">
        <f>CK28-Simulation1!CK28</f>
        <v>0</v>
      </c>
      <c r="CL36" s="21">
        <f>CL28-Simulation1!CL28</f>
        <v>0</v>
      </c>
      <c r="CM36" s="21">
        <f>CM28-Simulation1!CM28</f>
        <v>0</v>
      </c>
      <c r="CN36" s="21">
        <f>CN28-Simulation1!CN28</f>
        <v>0</v>
      </c>
      <c r="CO36" s="21">
        <f>CO28-Simulation1!CO28</f>
        <v>0</v>
      </c>
      <c r="CP36" s="21">
        <f>CP28-Simulation1!CP28</f>
        <v>0</v>
      </c>
      <c r="CQ36" s="21">
        <f>CQ28-Simulation1!CQ28</f>
        <v>0</v>
      </c>
      <c r="CR36" s="21">
        <f>CR28-Simulation1!CR28</f>
        <v>0</v>
      </c>
      <c r="CS36" s="21">
        <f>CS28-Simulation1!CS28</f>
        <v>0</v>
      </c>
      <c r="CT36" s="21">
        <f>CT28-Simulation1!CT28</f>
        <v>0</v>
      </c>
      <c r="CU36" s="21">
        <f>CU28-Simulation1!CU28</f>
        <v>0</v>
      </c>
      <c r="CV36" s="21">
        <f>CV28-Simulation1!CV28</f>
        <v>0</v>
      </c>
      <c r="CW36" s="21">
        <f>CW28-Simulation1!CW28</f>
        <v>0</v>
      </c>
      <c r="CX36" s="21">
        <f>CX28-Simulation1!CX28</f>
        <v>0</v>
      </c>
      <c r="CY36" s="21">
        <f>CY28-Simulation1!CY28</f>
        <v>0</v>
      </c>
      <c r="CZ36" s="21">
        <f>CZ28-Simulation1!CZ28</f>
        <v>0</v>
      </c>
      <c r="DA36" s="21">
        <f>DA28-Simulation1!DA28</f>
        <v>0</v>
      </c>
      <c r="DB36" s="21">
        <f>DB28-Simulation1!DB28</f>
        <v>0</v>
      </c>
      <c r="DC36" s="21">
        <f>DC28-Simulation1!DC28</f>
        <v>0</v>
      </c>
      <c r="DD36" s="21">
        <f>DD28-Simulation1!DD28</f>
        <v>0</v>
      </c>
      <c r="DE36" s="21">
        <f>DE28-Simulation1!DE28</f>
        <v>0</v>
      </c>
      <c r="DF36" s="21">
        <f>DF28-Simulation1!DF28</f>
        <v>0</v>
      </c>
      <c r="DG36" s="21">
        <f>DG28-Simulation1!DG28</f>
        <v>0</v>
      </c>
      <c r="DH36" s="21">
        <f>DH28-Simulation1!DH28</f>
        <v>0</v>
      </c>
      <c r="DI36" s="21">
        <f>DI28-Simulation1!DI28</f>
        <v>0</v>
      </c>
      <c r="DJ36" s="21">
        <f>DJ28-Simulation1!DJ28</f>
        <v>0</v>
      </c>
      <c r="DK36" s="21">
        <f>DK28-Simulation1!DK28</f>
        <v>0</v>
      </c>
      <c r="DL36" s="21">
        <f>DL28-Simulation1!DL28</f>
        <v>0</v>
      </c>
      <c r="DM36" s="21">
        <f>DM28-Simulation1!DM28</f>
        <v>0</v>
      </c>
      <c r="DN36" s="21">
        <f>DN28-Simulation1!DN28</f>
        <v>0</v>
      </c>
      <c r="DO36" s="21">
        <f>DO28-Simulation1!DO28</f>
        <v>0</v>
      </c>
      <c r="DP36" s="21">
        <f>DP28-Simulation1!DP28</f>
        <v>0</v>
      </c>
      <c r="DQ36" s="21">
        <f>DQ28-Simulation1!DQ28</f>
        <v>0</v>
      </c>
      <c r="DR36" s="21">
        <f>DR28-Simulation1!DR28</f>
        <v>0</v>
      </c>
      <c r="DS36" s="21">
        <f>DS28-Simulation1!DS28</f>
        <v>0</v>
      </c>
      <c r="DT36" s="21">
        <f>DT28-Simulation1!DT28</f>
        <v>0</v>
      </c>
      <c r="DU36" s="21">
        <f>DU28-Simulation1!DU28</f>
        <v>0</v>
      </c>
      <c r="DV36" s="21">
        <f>DV28-Simulation1!DV28</f>
        <v>0</v>
      </c>
    </row>
    <row r="37" spans="2:126" ht="15.75">
      <c r="B37" s="5" t="s">
        <v>13</v>
      </c>
      <c r="C37" s="21">
        <f>C29-Simulation1!C29</f>
        <v>0</v>
      </c>
      <c r="D37" s="21">
        <f>D29-Simulation1!D29</f>
        <v>0</v>
      </c>
      <c r="E37" s="21">
        <f>E29-Simulation1!E29</f>
        <v>0</v>
      </c>
      <c r="F37" s="21">
        <f>F29-Simulation1!F29</f>
        <v>0</v>
      </c>
      <c r="G37" s="21">
        <f>G29-Simulation1!G29</f>
        <v>0</v>
      </c>
      <c r="H37" s="21">
        <f>H29-Simulation1!H29</f>
        <v>0</v>
      </c>
      <c r="I37" s="21">
        <f>I29-Simulation1!I29</f>
        <v>0</v>
      </c>
      <c r="J37" s="21">
        <f>J29-Simulation1!J29</f>
        <v>0</v>
      </c>
      <c r="K37" s="21">
        <f>K29-Simulation1!K29</f>
        <v>0</v>
      </c>
      <c r="L37" s="21">
        <f>L29-Simulation1!L29</f>
        <v>0</v>
      </c>
      <c r="M37" s="21">
        <f>M29-Simulation1!M29</f>
        <v>0</v>
      </c>
      <c r="N37" s="21">
        <f>N29-Simulation1!N29</f>
        <v>0</v>
      </c>
      <c r="O37" s="21">
        <f>O29-Simulation1!O29</f>
        <v>0</v>
      </c>
      <c r="P37" s="21">
        <f>P29-Simulation1!P29</f>
        <v>0</v>
      </c>
      <c r="Q37" s="21">
        <f>Q29-Simulation1!Q29</f>
        <v>0</v>
      </c>
      <c r="R37" s="21">
        <f>R29-Simulation1!R29</f>
        <v>0</v>
      </c>
      <c r="S37" s="21">
        <f>S29-Simulation1!S29</f>
        <v>0</v>
      </c>
      <c r="T37" s="21">
        <f>T29-Simulation1!T29</f>
        <v>0</v>
      </c>
      <c r="U37" s="21">
        <f>U29-Simulation1!U29</f>
        <v>0</v>
      </c>
      <c r="V37" s="21">
        <f>V29-Simulation1!V29</f>
        <v>0</v>
      </c>
      <c r="W37" s="21">
        <f>W29-Simulation1!W29</f>
        <v>0</v>
      </c>
      <c r="X37" s="21">
        <f>X29-Simulation1!X29</f>
        <v>0</v>
      </c>
      <c r="Y37" s="21">
        <f>Y29-Simulation1!Y29</f>
        <v>0</v>
      </c>
      <c r="Z37" s="21">
        <f>Z29-Simulation1!Z29</f>
        <v>0</v>
      </c>
      <c r="AA37" s="21">
        <f>AA29-Simulation1!AA29</f>
        <v>0</v>
      </c>
      <c r="AB37" s="21">
        <f>AB29-Simulation1!AB29</f>
        <v>0</v>
      </c>
      <c r="AC37" s="21">
        <f>AC29-Simulation1!AC29</f>
        <v>0</v>
      </c>
      <c r="AD37" s="21">
        <f>AD29-Simulation1!AD29</f>
        <v>0</v>
      </c>
      <c r="AE37" s="21">
        <f>AE29-Simulation1!AE29</f>
        <v>0</v>
      </c>
      <c r="AF37" s="21">
        <f>AF29-Simulation1!AF29</f>
        <v>0</v>
      </c>
      <c r="AG37" s="21">
        <f>AG29-Simulation1!AG29</f>
        <v>0</v>
      </c>
      <c r="AH37" s="21">
        <f>AH29-Simulation1!AH29</f>
        <v>0</v>
      </c>
      <c r="AI37" s="21">
        <f>AI29-Simulation1!AI29</f>
        <v>0</v>
      </c>
      <c r="AJ37" s="21">
        <f>AJ29-Simulation1!AJ29</f>
        <v>0</v>
      </c>
      <c r="AK37" s="21">
        <f>AK29-Simulation1!AK29</f>
        <v>0</v>
      </c>
      <c r="AL37" s="21">
        <f>AL29-Simulation1!AL29</f>
        <v>0</v>
      </c>
      <c r="AM37" s="21">
        <f>AM29-Simulation1!AM29</f>
        <v>0</v>
      </c>
      <c r="AN37" s="21">
        <f>AN29-Simulation1!AN29</f>
        <v>0</v>
      </c>
      <c r="AO37" s="21">
        <f>AO29-Simulation1!AO29</f>
        <v>0</v>
      </c>
      <c r="AP37" s="21">
        <f>AP29-Simulation1!AP29</f>
        <v>0</v>
      </c>
      <c r="AQ37" s="21">
        <f>AQ29-Simulation1!AQ29</f>
        <v>0</v>
      </c>
      <c r="AR37" s="21">
        <f>AR29-Simulation1!AR29</f>
        <v>0</v>
      </c>
      <c r="AS37" s="21">
        <f>AS29-Simulation1!AS29</f>
        <v>0</v>
      </c>
      <c r="AT37" s="21">
        <f>AT29-Simulation1!AT29</f>
        <v>0</v>
      </c>
      <c r="AU37" s="21">
        <f>AU29-Simulation1!AU29</f>
        <v>0</v>
      </c>
      <c r="AV37" s="21">
        <f>AV29-Simulation1!AV29</f>
        <v>0</v>
      </c>
      <c r="AW37" s="21">
        <f>AW29-Simulation1!AW29</f>
        <v>0</v>
      </c>
      <c r="AX37" s="21">
        <f>AX29-Simulation1!AX29</f>
        <v>0</v>
      </c>
      <c r="AY37" s="21">
        <f>AY29-Simulation1!AY29</f>
        <v>0</v>
      </c>
      <c r="AZ37" s="21">
        <f>AZ29-Simulation1!AZ29</f>
        <v>0</v>
      </c>
      <c r="BA37" s="21">
        <f>BA29-Simulation1!BA29</f>
        <v>0</v>
      </c>
      <c r="BB37" s="21">
        <f>BB29-Simulation1!BB29</f>
        <v>0</v>
      </c>
      <c r="BC37" s="21">
        <f>BC29-Simulation1!BC29</f>
        <v>0</v>
      </c>
      <c r="BD37" s="21">
        <f>BD29-Simulation1!BD29</f>
        <v>0</v>
      </c>
      <c r="BE37" s="21">
        <f>BE29-Simulation1!BE29</f>
        <v>0</v>
      </c>
      <c r="BF37" s="21">
        <f>BF29-Simulation1!BF29</f>
        <v>0</v>
      </c>
      <c r="BG37" s="21">
        <f>BG29-Simulation1!BG29</f>
        <v>0</v>
      </c>
      <c r="BH37" s="21">
        <f>BH29-Simulation1!BH29</f>
        <v>0</v>
      </c>
      <c r="BI37" s="21">
        <f>BI29-Simulation1!BI29</f>
        <v>0</v>
      </c>
      <c r="BJ37" s="21">
        <f>BJ29-Simulation1!BJ29</f>
        <v>0</v>
      </c>
      <c r="BK37" s="21">
        <f>BK29-Simulation1!BK29</f>
        <v>0</v>
      </c>
      <c r="BL37" s="21">
        <f>BL29-Simulation1!BL29</f>
        <v>0</v>
      </c>
      <c r="BM37" s="21">
        <f>BM29-Simulation1!BM29</f>
        <v>0</v>
      </c>
      <c r="BN37" s="21">
        <f>BN29-Simulation1!BN29</f>
        <v>0</v>
      </c>
      <c r="BO37" s="21">
        <f>BO29-Simulation1!BO29</f>
        <v>0</v>
      </c>
      <c r="BP37" s="21">
        <f>BP29-Simulation1!BP29</f>
        <v>0</v>
      </c>
      <c r="BQ37" s="21">
        <f>BQ29-Simulation1!BQ29</f>
        <v>0</v>
      </c>
      <c r="BR37" s="21">
        <f>BR29-Simulation1!BR29</f>
        <v>0</v>
      </c>
      <c r="BS37" s="21">
        <f>BS29-Simulation1!BS29</f>
        <v>0</v>
      </c>
      <c r="BT37" s="21">
        <f>BT29-Simulation1!BT29</f>
        <v>0</v>
      </c>
      <c r="BU37" s="21">
        <f>BU29-Simulation1!BU29</f>
        <v>0</v>
      </c>
      <c r="BV37" s="21">
        <f>BV29-Simulation1!BV29</f>
        <v>0</v>
      </c>
      <c r="BW37" s="21">
        <f>BW29-Simulation1!BW29</f>
        <v>0</v>
      </c>
      <c r="BX37" s="21">
        <f>BX29-Simulation1!BX29</f>
        <v>0</v>
      </c>
      <c r="BY37" s="21">
        <f>BY29-Simulation1!BY29</f>
        <v>0</v>
      </c>
      <c r="BZ37" s="21">
        <f>BZ29-Simulation1!BZ29</f>
        <v>0</v>
      </c>
      <c r="CA37" s="21">
        <f>CA29-Simulation1!CA29</f>
        <v>0</v>
      </c>
      <c r="CB37" s="21">
        <f>CB29-Simulation1!CB29</f>
        <v>0</v>
      </c>
      <c r="CC37" s="21">
        <f>CC29-Simulation1!CC29</f>
        <v>0</v>
      </c>
      <c r="CD37" s="21">
        <f>CD29-Simulation1!CD29</f>
        <v>0</v>
      </c>
      <c r="CE37" s="21">
        <f>CE29-Simulation1!CE29</f>
        <v>0</v>
      </c>
      <c r="CF37" s="21">
        <f>CF29-Simulation1!CF29</f>
        <v>0</v>
      </c>
      <c r="CG37" s="21">
        <f>CG29-Simulation1!CG29</f>
        <v>0</v>
      </c>
      <c r="CH37" s="21">
        <f>CH29-Simulation1!CH29</f>
        <v>0</v>
      </c>
      <c r="CI37" s="21">
        <f>CI29-Simulation1!CI29</f>
        <v>0</v>
      </c>
      <c r="CJ37" s="21">
        <f>CJ29-Simulation1!CJ29</f>
        <v>0</v>
      </c>
      <c r="CK37" s="21">
        <f>CK29-Simulation1!CK29</f>
        <v>0</v>
      </c>
      <c r="CL37" s="21">
        <f>CL29-Simulation1!CL29</f>
        <v>0</v>
      </c>
      <c r="CM37" s="21">
        <f>CM29-Simulation1!CM29</f>
        <v>0</v>
      </c>
      <c r="CN37" s="21">
        <f>CN29-Simulation1!CN29</f>
        <v>0</v>
      </c>
      <c r="CO37" s="21">
        <f>CO29-Simulation1!CO29</f>
        <v>0</v>
      </c>
      <c r="CP37" s="21">
        <f>CP29-Simulation1!CP29</f>
        <v>0</v>
      </c>
      <c r="CQ37" s="21">
        <f>CQ29-Simulation1!CQ29</f>
        <v>0</v>
      </c>
      <c r="CR37" s="21">
        <f>CR29-Simulation1!CR29</f>
        <v>0</v>
      </c>
      <c r="CS37" s="21">
        <f>CS29-Simulation1!CS29</f>
        <v>0</v>
      </c>
      <c r="CT37" s="21">
        <f>CT29-Simulation1!CT29</f>
        <v>0</v>
      </c>
      <c r="CU37" s="21">
        <f>CU29-Simulation1!CU29</f>
        <v>0</v>
      </c>
      <c r="CV37" s="21">
        <f>CV29-Simulation1!CV29</f>
        <v>0</v>
      </c>
      <c r="CW37" s="21">
        <f>CW29-Simulation1!CW29</f>
        <v>0</v>
      </c>
      <c r="CX37" s="21">
        <f>CX29-Simulation1!CX29</f>
        <v>0</v>
      </c>
      <c r="CY37" s="21">
        <f>CY29-Simulation1!CY29</f>
        <v>0</v>
      </c>
      <c r="CZ37" s="21">
        <f>CZ29-Simulation1!CZ29</f>
        <v>0</v>
      </c>
      <c r="DA37" s="21">
        <f>DA29-Simulation1!DA29</f>
        <v>0</v>
      </c>
      <c r="DB37" s="21">
        <f>DB29-Simulation1!DB29</f>
        <v>0</v>
      </c>
      <c r="DC37" s="21">
        <f>DC29-Simulation1!DC29</f>
        <v>0</v>
      </c>
      <c r="DD37" s="21">
        <f>DD29-Simulation1!DD29</f>
        <v>0</v>
      </c>
      <c r="DE37" s="21">
        <f>DE29-Simulation1!DE29</f>
        <v>0</v>
      </c>
      <c r="DF37" s="21">
        <f>DF29-Simulation1!DF29</f>
        <v>0</v>
      </c>
      <c r="DG37" s="21">
        <f>DG29-Simulation1!DG29</f>
        <v>0</v>
      </c>
      <c r="DH37" s="21">
        <f>DH29-Simulation1!DH29</f>
        <v>0</v>
      </c>
      <c r="DI37" s="21">
        <f>DI29-Simulation1!DI29</f>
        <v>0</v>
      </c>
      <c r="DJ37" s="21">
        <f>DJ29-Simulation1!DJ29</f>
        <v>0</v>
      </c>
      <c r="DK37" s="21">
        <f>DK29-Simulation1!DK29</f>
        <v>0</v>
      </c>
      <c r="DL37" s="21">
        <f>DL29-Simulation1!DL29</f>
        <v>0</v>
      </c>
      <c r="DM37" s="21">
        <f>DM29-Simulation1!DM29</f>
        <v>0</v>
      </c>
      <c r="DN37" s="21">
        <f>DN29-Simulation1!DN29</f>
        <v>0</v>
      </c>
      <c r="DO37" s="21">
        <f>DO29-Simulation1!DO29</f>
        <v>0</v>
      </c>
      <c r="DP37" s="21">
        <f>DP29-Simulation1!DP29</f>
        <v>0</v>
      </c>
      <c r="DQ37" s="21">
        <f>DQ29-Simulation1!DQ29</f>
        <v>0</v>
      </c>
      <c r="DR37" s="21">
        <f>DR29-Simulation1!DR29</f>
        <v>0</v>
      </c>
      <c r="DS37" s="21">
        <f>DS29-Simulation1!DS29</f>
        <v>0</v>
      </c>
      <c r="DT37" s="21">
        <f>DT29-Simulation1!DT29</f>
        <v>0</v>
      </c>
      <c r="DU37" s="21">
        <f>DU29-Simulation1!DU29</f>
        <v>0</v>
      </c>
      <c r="DV37" s="21">
        <f>DV29-Simulation1!DV29</f>
        <v>0</v>
      </c>
    </row>
    <row r="38" spans="2:126" ht="15.75">
      <c r="B38" s="5" t="s">
        <v>15</v>
      </c>
      <c r="C38" s="21">
        <f>C30-Simulation1!C30</f>
        <v>0</v>
      </c>
      <c r="D38" s="21">
        <f>D30-Simulation1!D30</f>
        <v>0</v>
      </c>
      <c r="E38" s="21">
        <f>E30-Simulation1!E30</f>
        <v>0</v>
      </c>
      <c r="F38" s="21">
        <f>F30-Simulation1!F30</f>
        <v>0</v>
      </c>
      <c r="G38" s="21">
        <f>G30-Simulation1!G30</f>
        <v>0</v>
      </c>
      <c r="H38" s="21">
        <f>H30-Simulation1!H30</f>
        <v>0</v>
      </c>
      <c r="I38" s="21">
        <f>I30-Simulation1!I30</f>
        <v>0</v>
      </c>
      <c r="J38" s="21">
        <f>J30-Simulation1!J30</f>
        <v>0</v>
      </c>
      <c r="K38" s="21">
        <f>K30-Simulation1!K30</f>
        <v>0</v>
      </c>
      <c r="L38" s="21">
        <f>L30-Simulation1!L30</f>
        <v>0</v>
      </c>
      <c r="M38" s="21">
        <f>M30-Simulation1!M30</f>
        <v>0</v>
      </c>
      <c r="N38" s="21">
        <f>N30-Simulation1!N30</f>
        <v>0</v>
      </c>
      <c r="O38" s="21">
        <f>O30-Simulation1!O30</f>
        <v>0</v>
      </c>
      <c r="P38" s="21">
        <f>P30-Simulation1!P30</f>
        <v>0</v>
      </c>
      <c r="Q38" s="21">
        <f>Q30-Simulation1!Q30</f>
        <v>0</v>
      </c>
      <c r="R38" s="21">
        <f>R30-Simulation1!R30</f>
        <v>0</v>
      </c>
      <c r="S38" s="21">
        <f>S30-Simulation1!S30</f>
        <v>0</v>
      </c>
      <c r="T38" s="21">
        <f>T30-Simulation1!T30</f>
        <v>0</v>
      </c>
      <c r="U38" s="21">
        <f>U30-Simulation1!U30</f>
        <v>0</v>
      </c>
      <c r="V38" s="21">
        <f>V30-Simulation1!V30</f>
        <v>0</v>
      </c>
      <c r="W38" s="21">
        <f>W30-Simulation1!W30</f>
        <v>0</v>
      </c>
      <c r="X38" s="21">
        <f>X30-Simulation1!X30</f>
        <v>0</v>
      </c>
      <c r="Y38" s="21">
        <f>Y30-Simulation1!Y30</f>
        <v>0</v>
      </c>
      <c r="Z38" s="21">
        <f>Z30-Simulation1!Z30</f>
        <v>0</v>
      </c>
      <c r="AA38" s="21">
        <f>AA30-Simulation1!AA30</f>
        <v>0</v>
      </c>
      <c r="AB38" s="21">
        <f>AB30-Simulation1!AB30</f>
        <v>0</v>
      </c>
      <c r="AC38" s="21">
        <f>AC30-Simulation1!AC30</f>
        <v>0</v>
      </c>
      <c r="AD38" s="21">
        <f>AD30-Simulation1!AD30</f>
        <v>0</v>
      </c>
      <c r="AE38" s="21">
        <f>AE30-Simulation1!AE30</f>
        <v>0</v>
      </c>
      <c r="AF38" s="21">
        <f>AF30-Simulation1!AF30</f>
        <v>0</v>
      </c>
      <c r="AG38" s="21">
        <f>AG30-Simulation1!AG30</f>
        <v>0</v>
      </c>
      <c r="AH38" s="21">
        <f>AH30-Simulation1!AH30</f>
        <v>0</v>
      </c>
      <c r="AI38" s="21">
        <f>AI30-Simulation1!AI30</f>
        <v>0</v>
      </c>
      <c r="AJ38" s="21">
        <f>AJ30-Simulation1!AJ30</f>
        <v>0</v>
      </c>
      <c r="AK38" s="21">
        <f>AK30-Simulation1!AK30</f>
        <v>0</v>
      </c>
      <c r="AL38" s="21">
        <f>AL30-Simulation1!AL30</f>
        <v>0</v>
      </c>
      <c r="AM38" s="21">
        <f>AM30-Simulation1!AM30</f>
        <v>0</v>
      </c>
      <c r="AN38" s="21">
        <f>AN30-Simulation1!AN30</f>
        <v>0</v>
      </c>
      <c r="AO38" s="21">
        <f>AO30-Simulation1!AO30</f>
        <v>0</v>
      </c>
      <c r="AP38" s="21">
        <f>AP30-Simulation1!AP30</f>
        <v>0</v>
      </c>
      <c r="AQ38" s="21">
        <f>AQ30-Simulation1!AQ30</f>
        <v>0</v>
      </c>
      <c r="AR38" s="21">
        <f>AR30-Simulation1!AR30</f>
        <v>0</v>
      </c>
      <c r="AS38" s="21">
        <f>AS30-Simulation1!AS30</f>
        <v>0</v>
      </c>
      <c r="AT38" s="21">
        <f>AT30-Simulation1!AT30</f>
        <v>0</v>
      </c>
      <c r="AU38" s="21">
        <f>AU30-Simulation1!AU30</f>
        <v>0</v>
      </c>
      <c r="AV38" s="21">
        <f>AV30-Simulation1!AV30</f>
        <v>0</v>
      </c>
      <c r="AW38" s="21">
        <f>AW30-Simulation1!AW30</f>
        <v>0</v>
      </c>
      <c r="AX38" s="21">
        <f>AX30-Simulation1!AX30</f>
        <v>0</v>
      </c>
      <c r="AY38" s="21">
        <f>AY30-Simulation1!AY30</f>
        <v>0</v>
      </c>
      <c r="AZ38" s="21">
        <f>AZ30-Simulation1!AZ30</f>
        <v>0</v>
      </c>
      <c r="BA38" s="21">
        <f>BA30-Simulation1!BA30</f>
        <v>0</v>
      </c>
      <c r="BB38" s="21">
        <f>BB30-Simulation1!BB30</f>
        <v>0</v>
      </c>
      <c r="BC38" s="21">
        <f>BC30-Simulation1!BC30</f>
        <v>0</v>
      </c>
      <c r="BD38" s="21">
        <f>BD30-Simulation1!BD30</f>
        <v>0</v>
      </c>
      <c r="BE38" s="21">
        <f>BE30-Simulation1!BE30</f>
        <v>0</v>
      </c>
      <c r="BF38" s="21">
        <f>BF30-Simulation1!BF30</f>
        <v>0</v>
      </c>
      <c r="BG38" s="21">
        <f>BG30-Simulation1!BG30</f>
        <v>0</v>
      </c>
      <c r="BH38" s="21">
        <f>BH30-Simulation1!BH30</f>
        <v>0</v>
      </c>
      <c r="BI38" s="21">
        <f>BI30-Simulation1!BI30</f>
        <v>0</v>
      </c>
      <c r="BJ38" s="21">
        <f>BJ30-Simulation1!BJ30</f>
        <v>0</v>
      </c>
      <c r="BK38" s="21">
        <f>BK30-Simulation1!BK30</f>
        <v>0</v>
      </c>
      <c r="BL38" s="21">
        <f>BL30-Simulation1!BL30</f>
        <v>0</v>
      </c>
      <c r="BM38" s="21">
        <f>BM30-Simulation1!BM30</f>
        <v>0</v>
      </c>
      <c r="BN38" s="21">
        <f>BN30-Simulation1!BN30</f>
        <v>0</v>
      </c>
      <c r="BO38" s="21">
        <f>BO30-Simulation1!BO30</f>
        <v>0</v>
      </c>
      <c r="BP38" s="21">
        <f>BP30-Simulation1!BP30</f>
        <v>0</v>
      </c>
      <c r="BQ38" s="21">
        <f>BQ30-Simulation1!BQ30</f>
        <v>0</v>
      </c>
      <c r="BR38" s="21">
        <f>BR30-Simulation1!BR30</f>
        <v>0</v>
      </c>
      <c r="BS38" s="21">
        <f>BS30-Simulation1!BS30</f>
        <v>0</v>
      </c>
      <c r="BT38" s="21">
        <f>BT30-Simulation1!BT30</f>
        <v>0</v>
      </c>
      <c r="BU38" s="21">
        <f>BU30-Simulation1!BU30</f>
        <v>0</v>
      </c>
      <c r="BV38" s="21">
        <f>BV30-Simulation1!BV30</f>
        <v>0</v>
      </c>
      <c r="BW38" s="21">
        <f>BW30-Simulation1!BW30</f>
        <v>0</v>
      </c>
      <c r="BX38" s="21">
        <f>BX30-Simulation1!BX30</f>
        <v>0</v>
      </c>
      <c r="BY38" s="21">
        <f>BY30-Simulation1!BY30</f>
        <v>0</v>
      </c>
      <c r="BZ38" s="21">
        <f>BZ30-Simulation1!BZ30</f>
        <v>0</v>
      </c>
      <c r="CA38" s="21">
        <f>CA30-Simulation1!CA30</f>
        <v>0</v>
      </c>
      <c r="CB38" s="21">
        <f>CB30-Simulation1!CB30</f>
        <v>0</v>
      </c>
      <c r="CC38" s="21">
        <f>CC30-Simulation1!CC30</f>
        <v>0</v>
      </c>
      <c r="CD38" s="21">
        <f>CD30-Simulation1!CD30</f>
        <v>0</v>
      </c>
      <c r="CE38" s="21">
        <f>CE30-Simulation1!CE30</f>
        <v>0</v>
      </c>
      <c r="CF38" s="21">
        <f>CF30-Simulation1!CF30</f>
        <v>0</v>
      </c>
      <c r="CG38" s="21">
        <f>CG30-Simulation1!CG30</f>
        <v>0</v>
      </c>
      <c r="CH38" s="21">
        <f>CH30-Simulation1!CH30</f>
        <v>0</v>
      </c>
      <c r="CI38" s="21">
        <f>CI30-Simulation1!CI30</f>
        <v>0</v>
      </c>
      <c r="CJ38" s="21">
        <f>CJ30-Simulation1!CJ30</f>
        <v>0</v>
      </c>
      <c r="CK38" s="21">
        <f>CK30-Simulation1!CK30</f>
        <v>0</v>
      </c>
      <c r="CL38" s="21">
        <f>CL30-Simulation1!CL30</f>
        <v>0</v>
      </c>
      <c r="CM38" s="21">
        <f>CM30-Simulation1!CM30</f>
        <v>0</v>
      </c>
      <c r="CN38" s="21">
        <f>CN30-Simulation1!CN30</f>
        <v>0</v>
      </c>
      <c r="CO38" s="21">
        <f>CO30-Simulation1!CO30</f>
        <v>0</v>
      </c>
      <c r="CP38" s="21">
        <f>CP30-Simulation1!CP30</f>
        <v>0</v>
      </c>
      <c r="CQ38" s="21">
        <f>CQ30-Simulation1!CQ30</f>
        <v>0</v>
      </c>
      <c r="CR38" s="21">
        <f>CR30-Simulation1!CR30</f>
        <v>0</v>
      </c>
      <c r="CS38" s="21">
        <f>CS30-Simulation1!CS30</f>
        <v>0</v>
      </c>
      <c r="CT38" s="21">
        <f>CT30-Simulation1!CT30</f>
        <v>0</v>
      </c>
      <c r="CU38" s="21">
        <f>CU30-Simulation1!CU30</f>
        <v>0</v>
      </c>
      <c r="CV38" s="21">
        <f>CV30-Simulation1!CV30</f>
        <v>0</v>
      </c>
      <c r="CW38" s="21">
        <f>CW30-Simulation1!CW30</f>
        <v>0</v>
      </c>
      <c r="CX38" s="21">
        <f>CX30-Simulation1!CX30</f>
        <v>0</v>
      </c>
      <c r="CY38" s="21">
        <f>CY30-Simulation1!CY30</f>
        <v>0</v>
      </c>
      <c r="CZ38" s="21">
        <f>CZ30-Simulation1!CZ30</f>
        <v>0</v>
      </c>
      <c r="DA38" s="21">
        <f>DA30-Simulation1!DA30</f>
        <v>0</v>
      </c>
      <c r="DB38" s="21">
        <f>DB30-Simulation1!DB30</f>
        <v>0</v>
      </c>
      <c r="DC38" s="21">
        <f>DC30-Simulation1!DC30</f>
        <v>0</v>
      </c>
      <c r="DD38" s="21">
        <f>DD30-Simulation1!DD30</f>
        <v>0</v>
      </c>
      <c r="DE38" s="21">
        <f>DE30-Simulation1!DE30</f>
        <v>0</v>
      </c>
      <c r="DF38" s="21">
        <f>DF30-Simulation1!DF30</f>
        <v>0</v>
      </c>
      <c r="DG38" s="21">
        <f>DG30-Simulation1!DG30</f>
        <v>0</v>
      </c>
      <c r="DH38" s="21">
        <f>DH30-Simulation1!DH30</f>
        <v>0</v>
      </c>
      <c r="DI38" s="21">
        <f>DI30-Simulation1!DI30</f>
        <v>0</v>
      </c>
      <c r="DJ38" s="21">
        <f>DJ30-Simulation1!DJ30</f>
        <v>0</v>
      </c>
      <c r="DK38" s="21">
        <f>DK30-Simulation1!DK30</f>
        <v>0</v>
      </c>
      <c r="DL38" s="21">
        <f>DL30-Simulation1!DL30</f>
        <v>0</v>
      </c>
      <c r="DM38" s="21">
        <f>DM30-Simulation1!DM30</f>
        <v>0</v>
      </c>
      <c r="DN38" s="21">
        <f>DN30-Simulation1!DN30</f>
        <v>0</v>
      </c>
      <c r="DO38" s="21">
        <f>DO30-Simulation1!DO30</f>
        <v>0</v>
      </c>
      <c r="DP38" s="21">
        <f>DP30-Simulation1!DP30</f>
        <v>0</v>
      </c>
      <c r="DQ38" s="21">
        <f>DQ30-Simulation1!DQ30</f>
        <v>0</v>
      </c>
      <c r="DR38" s="21">
        <f>DR30-Simulation1!DR30</f>
        <v>0</v>
      </c>
      <c r="DS38" s="21">
        <f>DS30-Simulation1!DS30</f>
        <v>0</v>
      </c>
      <c r="DT38" s="21">
        <f>DT30-Simulation1!DT30</f>
        <v>0</v>
      </c>
      <c r="DU38" s="21">
        <f>DU30-Simulation1!DU30</f>
        <v>0</v>
      </c>
      <c r="DV38" s="21">
        <f>DV30-Simulation1!DV30</f>
        <v>0</v>
      </c>
    </row>
    <row r="39" spans="2:126" ht="18.75">
      <c r="B39" s="5" t="s">
        <v>165</v>
      </c>
      <c r="C39" s="21">
        <f>C31-Simulation1!C31</f>
        <v>0</v>
      </c>
      <c r="D39" s="21">
        <f>D31-Simulation1!D31</f>
        <v>0</v>
      </c>
      <c r="E39" s="21">
        <f>E31-Simulation1!E31</f>
        <v>0</v>
      </c>
      <c r="F39" s="21">
        <f>F31-Simulation1!F31</f>
        <v>0</v>
      </c>
      <c r="G39" s="21">
        <f>G31-Simulation1!G31</f>
        <v>0</v>
      </c>
      <c r="H39" s="21">
        <f>H31-Simulation1!H31</f>
        <v>0</v>
      </c>
      <c r="I39" s="21">
        <f>I31-Simulation1!I31</f>
        <v>0</v>
      </c>
      <c r="J39" s="21">
        <f>J31-Simulation1!J31</f>
        <v>0</v>
      </c>
      <c r="K39" s="21">
        <f>K31-Simulation1!K31</f>
        <v>0</v>
      </c>
      <c r="L39" s="21">
        <f>L31-Simulation1!L31</f>
        <v>0</v>
      </c>
      <c r="M39" s="21">
        <f>M31-Simulation1!M31</f>
        <v>0</v>
      </c>
      <c r="N39" s="21">
        <f>N31-Simulation1!N31</f>
        <v>0</v>
      </c>
      <c r="O39" s="21">
        <f>O31-Simulation1!O31</f>
        <v>0</v>
      </c>
      <c r="P39" s="21">
        <f>P31-Simulation1!P31</f>
        <v>0</v>
      </c>
      <c r="Q39" s="21">
        <f>Q31-Simulation1!Q31</f>
        <v>0</v>
      </c>
      <c r="R39" s="21">
        <f>R31-Simulation1!R31</f>
        <v>0</v>
      </c>
      <c r="S39" s="21">
        <f>S31-Simulation1!S31</f>
        <v>0</v>
      </c>
      <c r="T39" s="21">
        <f>T31-Simulation1!T31</f>
        <v>0</v>
      </c>
      <c r="U39" s="21">
        <f>U31-Simulation1!U31</f>
        <v>0</v>
      </c>
      <c r="V39" s="21">
        <f>V31-Simulation1!V31</f>
        <v>0</v>
      </c>
      <c r="W39" s="21">
        <f>W31-Simulation1!W31</f>
        <v>0</v>
      </c>
      <c r="X39" s="21">
        <f>X31-Simulation1!X31</f>
        <v>0</v>
      </c>
      <c r="Y39" s="21">
        <f>Y31-Simulation1!Y31</f>
        <v>0</v>
      </c>
      <c r="Z39" s="21">
        <f>Z31-Simulation1!Z31</f>
        <v>0</v>
      </c>
      <c r="AA39" s="21">
        <f>AA31-Simulation1!AA31</f>
        <v>0</v>
      </c>
      <c r="AB39" s="21">
        <f>AB31-Simulation1!AB31</f>
        <v>0</v>
      </c>
      <c r="AC39" s="21">
        <f>AC31-Simulation1!AC31</f>
        <v>0</v>
      </c>
      <c r="AD39" s="21">
        <f>AD31-Simulation1!AD31</f>
        <v>0</v>
      </c>
      <c r="AE39" s="21">
        <f>AE31-Simulation1!AE31</f>
        <v>0</v>
      </c>
      <c r="AF39" s="21">
        <f>AF31-Simulation1!AF31</f>
        <v>0</v>
      </c>
      <c r="AG39" s="21">
        <f>AG31-Simulation1!AG31</f>
        <v>0</v>
      </c>
      <c r="AH39" s="21">
        <f>AH31-Simulation1!AH31</f>
        <v>0</v>
      </c>
      <c r="AI39" s="21">
        <f>AI31-Simulation1!AI31</f>
        <v>0</v>
      </c>
      <c r="AJ39" s="21">
        <f>AJ31-Simulation1!AJ31</f>
        <v>0</v>
      </c>
      <c r="AK39" s="21">
        <f>AK31-Simulation1!AK31</f>
        <v>0</v>
      </c>
      <c r="AL39" s="21">
        <f>AL31-Simulation1!AL31</f>
        <v>0</v>
      </c>
      <c r="AM39" s="21">
        <f>AM31-Simulation1!AM31</f>
        <v>0</v>
      </c>
      <c r="AN39" s="21">
        <f>AN31-Simulation1!AN31</f>
        <v>0</v>
      </c>
      <c r="AO39" s="21">
        <f>AO31-Simulation1!AO31</f>
        <v>0</v>
      </c>
      <c r="AP39" s="21">
        <f>AP31-Simulation1!AP31</f>
        <v>0</v>
      </c>
      <c r="AQ39" s="21">
        <f>AQ31-Simulation1!AQ31</f>
        <v>0</v>
      </c>
      <c r="AR39" s="21">
        <f>AR31-Simulation1!AR31</f>
        <v>0</v>
      </c>
      <c r="AS39" s="21">
        <f>AS31-Simulation1!AS31</f>
        <v>0</v>
      </c>
      <c r="AT39" s="21">
        <f>AT31-Simulation1!AT31</f>
        <v>0</v>
      </c>
      <c r="AU39" s="21">
        <f>AU31-Simulation1!AU31</f>
        <v>0</v>
      </c>
      <c r="AV39" s="21">
        <f>AV31-Simulation1!AV31</f>
        <v>0</v>
      </c>
      <c r="AW39" s="21">
        <f>AW31-Simulation1!AW31</f>
        <v>0</v>
      </c>
      <c r="AX39" s="21">
        <f>AX31-Simulation1!AX31</f>
        <v>0</v>
      </c>
      <c r="AY39" s="21">
        <f>AY31-Simulation1!AY31</f>
        <v>0</v>
      </c>
      <c r="AZ39" s="21">
        <f>AZ31-Simulation1!AZ31</f>
        <v>0</v>
      </c>
      <c r="BA39" s="21">
        <f>BA31-Simulation1!BA31</f>
        <v>0</v>
      </c>
      <c r="BB39" s="21">
        <f>BB31-Simulation1!BB31</f>
        <v>0</v>
      </c>
      <c r="BC39" s="21">
        <f>BC31-Simulation1!BC31</f>
        <v>0</v>
      </c>
      <c r="BD39" s="21">
        <f>BD31-Simulation1!BD31</f>
        <v>0</v>
      </c>
      <c r="BE39" s="21">
        <f>BE31-Simulation1!BE31</f>
        <v>0</v>
      </c>
      <c r="BF39" s="21">
        <f>BF31-Simulation1!BF31</f>
        <v>0</v>
      </c>
      <c r="BG39" s="21">
        <f>BG31-Simulation1!BG31</f>
        <v>0</v>
      </c>
      <c r="BH39" s="21">
        <f>BH31-Simulation1!BH31</f>
        <v>0</v>
      </c>
      <c r="BI39" s="21">
        <f>BI31-Simulation1!BI31</f>
        <v>0</v>
      </c>
      <c r="BJ39" s="21">
        <f>BJ31-Simulation1!BJ31</f>
        <v>0</v>
      </c>
      <c r="BK39" s="21">
        <f>BK31-Simulation1!BK31</f>
        <v>0</v>
      </c>
      <c r="BL39" s="21">
        <f>BL31-Simulation1!BL31</f>
        <v>0</v>
      </c>
      <c r="BM39" s="21">
        <f>BM31-Simulation1!BM31</f>
        <v>0</v>
      </c>
      <c r="BN39" s="21">
        <f>BN31-Simulation1!BN31</f>
        <v>0</v>
      </c>
      <c r="BO39" s="21">
        <f>BO31-Simulation1!BO31</f>
        <v>0</v>
      </c>
      <c r="BP39" s="21">
        <f>BP31-Simulation1!BP31</f>
        <v>0</v>
      </c>
      <c r="BQ39" s="21">
        <f>BQ31-Simulation1!BQ31</f>
        <v>0</v>
      </c>
      <c r="BR39" s="21">
        <f>BR31-Simulation1!BR31</f>
        <v>0</v>
      </c>
      <c r="BS39" s="21">
        <f>BS31-Simulation1!BS31</f>
        <v>0</v>
      </c>
      <c r="BT39" s="21">
        <f>BT31-Simulation1!BT31</f>
        <v>0</v>
      </c>
      <c r="BU39" s="21">
        <f>BU31-Simulation1!BU31</f>
        <v>0</v>
      </c>
      <c r="BV39" s="21">
        <f>BV31-Simulation1!BV31</f>
        <v>0</v>
      </c>
      <c r="BW39" s="21">
        <f>BW31-Simulation1!BW31</f>
        <v>0</v>
      </c>
      <c r="BX39" s="21">
        <f>BX31-Simulation1!BX31</f>
        <v>0</v>
      </c>
      <c r="BY39" s="21">
        <f>BY31-Simulation1!BY31</f>
        <v>0</v>
      </c>
      <c r="BZ39" s="21">
        <f>BZ31-Simulation1!BZ31</f>
        <v>0</v>
      </c>
      <c r="CA39" s="21">
        <f>CA31-Simulation1!CA31</f>
        <v>0</v>
      </c>
      <c r="CB39" s="21">
        <f>CB31-Simulation1!CB31</f>
        <v>0</v>
      </c>
      <c r="CC39" s="21">
        <f>CC31-Simulation1!CC31</f>
        <v>0</v>
      </c>
      <c r="CD39" s="21">
        <f>CD31-Simulation1!CD31</f>
        <v>0</v>
      </c>
      <c r="CE39" s="21">
        <f>CE31-Simulation1!CE31</f>
        <v>0</v>
      </c>
      <c r="CF39" s="21">
        <f>CF31-Simulation1!CF31</f>
        <v>0</v>
      </c>
      <c r="CG39" s="21">
        <f>CG31-Simulation1!CG31</f>
        <v>0</v>
      </c>
      <c r="CH39" s="21">
        <f>CH31-Simulation1!CH31</f>
        <v>0</v>
      </c>
      <c r="CI39" s="21">
        <f>CI31-Simulation1!CI31</f>
        <v>0</v>
      </c>
      <c r="CJ39" s="21">
        <f>CJ31-Simulation1!CJ31</f>
        <v>0</v>
      </c>
      <c r="CK39" s="21">
        <f>CK31-Simulation1!CK31</f>
        <v>0</v>
      </c>
      <c r="CL39" s="21">
        <f>CL31-Simulation1!CL31</f>
        <v>0</v>
      </c>
      <c r="CM39" s="21">
        <f>CM31-Simulation1!CM31</f>
        <v>0</v>
      </c>
      <c r="CN39" s="21">
        <f>CN31-Simulation1!CN31</f>
        <v>0</v>
      </c>
      <c r="CO39" s="21">
        <f>CO31-Simulation1!CO31</f>
        <v>0</v>
      </c>
      <c r="CP39" s="21">
        <f>CP31-Simulation1!CP31</f>
        <v>0</v>
      </c>
      <c r="CQ39" s="21">
        <f>CQ31-Simulation1!CQ31</f>
        <v>0</v>
      </c>
      <c r="CR39" s="21">
        <f>CR31-Simulation1!CR31</f>
        <v>0</v>
      </c>
      <c r="CS39" s="21">
        <f>CS31-Simulation1!CS31</f>
        <v>0</v>
      </c>
      <c r="CT39" s="21">
        <f>CT31-Simulation1!CT31</f>
        <v>0</v>
      </c>
      <c r="CU39" s="21">
        <f>CU31-Simulation1!CU31</f>
        <v>0</v>
      </c>
      <c r="CV39" s="21">
        <f>CV31-Simulation1!CV31</f>
        <v>0</v>
      </c>
      <c r="CW39" s="21">
        <f>CW31-Simulation1!CW31</f>
        <v>0</v>
      </c>
      <c r="CX39" s="21">
        <f>CX31-Simulation1!CX31</f>
        <v>0</v>
      </c>
      <c r="CY39" s="21">
        <f>CY31-Simulation1!CY31</f>
        <v>0</v>
      </c>
      <c r="CZ39" s="21">
        <f>CZ31-Simulation1!CZ31</f>
        <v>0</v>
      </c>
      <c r="DA39" s="21">
        <f>DA31-Simulation1!DA31</f>
        <v>0</v>
      </c>
      <c r="DB39" s="21">
        <f>DB31-Simulation1!DB31</f>
        <v>0</v>
      </c>
      <c r="DC39" s="21">
        <f>DC31-Simulation1!DC31</f>
        <v>0</v>
      </c>
      <c r="DD39" s="21">
        <f>DD31-Simulation1!DD31</f>
        <v>0</v>
      </c>
      <c r="DE39" s="21">
        <f>DE31-Simulation1!DE31</f>
        <v>0</v>
      </c>
      <c r="DF39" s="21">
        <f>DF31-Simulation1!DF31</f>
        <v>0</v>
      </c>
      <c r="DG39" s="21">
        <f>DG31-Simulation1!DG31</f>
        <v>0</v>
      </c>
      <c r="DH39" s="21">
        <f>DH31-Simulation1!DH31</f>
        <v>0</v>
      </c>
      <c r="DI39" s="21">
        <f>DI31-Simulation1!DI31</f>
        <v>0</v>
      </c>
      <c r="DJ39" s="21">
        <f>DJ31-Simulation1!DJ31</f>
        <v>0</v>
      </c>
      <c r="DK39" s="21">
        <f>DK31-Simulation1!DK31</f>
        <v>0</v>
      </c>
      <c r="DL39" s="21">
        <f>DL31-Simulation1!DL31</f>
        <v>0</v>
      </c>
      <c r="DM39" s="21">
        <f>DM31-Simulation1!DM31</f>
        <v>0</v>
      </c>
      <c r="DN39" s="21">
        <f>DN31-Simulation1!DN31</f>
        <v>0</v>
      </c>
      <c r="DO39" s="21">
        <f>DO31-Simulation1!DO31</f>
        <v>0</v>
      </c>
      <c r="DP39" s="21">
        <f>DP31-Simulation1!DP31</f>
        <v>0</v>
      </c>
      <c r="DQ39" s="21">
        <f>DQ31-Simulation1!DQ31</f>
        <v>0</v>
      </c>
      <c r="DR39" s="21">
        <f>DR31-Simulation1!DR31</f>
        <v>0</v>
      </c>
      <c r="DS39" s="21">
        <f>DS31-Simulation1!DS31</f>
        <v>0</v>
      </c>
      <c r="DT39" s="21">
        <f>DT31-Simulation1!DT31</f>
        <v>0</v>
      </c>
      <c r="DU39" s="21">
        <f>DU31-Simulation1!DU31</f>
        <v>0</v>
      </c>
      <c r="DV39" s="21">
        <v>0</v>
      </c>
    </row>
    <row r="40" spans="2:126" ht="18.75">
      <c r="B40" s="28" t="s">
        <v>166</v>
      </c>
      <c r="C40" s="21">
        <f>C32-Simulation1!C32</f>
        <v>0</v>
      </c>
      <c r="D40" s="21">
        <f>D32-Simulation1!D32</f>
        <v>0</v>
      </c>
      <c r="E40" s="21">
        <f>E32-Simulation1!E32</f>
        <v>0</v>
      </c>
      <c r="F40" s="21">
        <f>F32-Simulation1!F32</f>
        <v>0</v>
      </c>
      <c r="G40" s="21">
        <f>G32-Simulation1!G32</f>
        <v>0</v>
      </c>
      <c r="H40" s="21">
        <f>H32-Simulation1!H32</f>
        <v>0</v>
      </c>
      <c r="I40" s="21">
        <f>I32-Simulation1!I32</f>
        <v>0</v>
      </c>
      <c r="J40" s="21">
        <f>J32-Simulation1!J32</f>
        <v>0</v>
      </c>
      <c r="K40" s="21">
        <f>K32-Simulation1!K32</f>
        <v>0</v>
      </c>
      <c r="L40" s="21">
        <f>L32-Simulation1!L32</f>
        <v>0</v>
      </c>
      <c r="M40" s="21">
        <f>M32-Simulation1!M32</f>
        <v>0</v>
      </c>
      <c r="N40" s="21">
        <f>N32-Simulation1!N32</f>
        <v>0</v>
      </c>
      <c r="O40" s="21">
        <f>O32-Simulation1!O32</f>
        <v>0</v>
      </c>
      <c r="P40" s="21">
        <f>P32-Simulation1!P32</f>
        <v>0</v>
      </c>
      <c r="Q40" s="21">
        <f>Q32-Simulation1!Q32</f>
        <v>0</v>
      </c>
      <c r="R40" s="21">
        <f>R32-Simulation1!R32</f>
        <v>0</v>
      </c>
      <c r="S40" s="21">
        <f>S32-Simulation1!S32</f>
        <v>0</v>
      </c>
      <c r="T40" s="21">
        <f>T32-Simulation1!T32</f>
        <v>0</v>
      </c>
      <c r="U40" s="21">
        <f>U32-Simulation1!U32</f>
        <v>0</v>
      </c>
      <c r="V40" s="21">
        <f>V32-Simulation1!V32</f>
        <v>0</v>
      </c>
      <c r="W40" s="21">
        <f>W32-Simulation1!W32</f>
        <v>0</v>
      </c>
      <c r="X40" s="21">
        <f>X32-Simulation1!X32</f>
        <v>0</v>
      </c>
      <c r="Y40" s="21">
        <f>Y32-Simulation1!Y32</f>
        <v>0</v>
      </c>
      <c r="Z40" s="21">
        <f>Z32-Simulation1!Z32</f>
        <v>0</v>
      </c>
      <c r="AA40" s="21">
        <f>AA32-Simulation1!AA32</f>
        <v>0</v>
      </c>
      <c r="AB40" s="21">
        <f>AB32-Simulation1!AB32</f>
        <v>0</v>
      </c>
      <c r="AC40" s="21">
        <f>AC32-Simulation1!AC32</f>
        <v>0</v>
      </c>
      <c r="AD40" s="21">
        <f>AD32-Simulation1!AD32</f>
        <v>0</v>
      </c>
      <c r="AE40" s="21">
        <f>AE32-Simulation1!AE32</f>
        <v>0</v>
      </c>
      <c r="AF40" s="21">
        <f>AF32-Simulation1!AF32</f>
        <v>0</v>
      </c>
      <c r="AG40" s="21">
        <f>AG32-Simulation1!AG32</f>
        <v>0</v>
      </c>
      <c r="AH40" s="21">
        <f>AH32-Simulation1!AH32</f>
        <v>0</v>
      </c>
      <c r="AI40" s="21">
        <f>AI32-Simulation1!AI32</f>
        <v>0</v>
      </c>
      <c r="AJ40" s="21">
        <f>AJ32-Simulation1!AJ32</f>
        <v>0</v>
      </c>
      <c r="AK40" s="21">
        <f>AK32-Simulation1!AK32</f>
        <v>0</v>
      </c>
      <c r="AL40" s="21">
        <f>AL32-Simulation1!AL32</f>
        <v>0</v>
      </c>
      <c r="AM40" s="21">
        <f>AM32-Simulation1!AM32</f>
        <v>0</v>
      </c>
      <c r="AN40" s="21">
        <f>AN32-Simulation1!AN32</f>
        <v>0</v>
      </c>
      <c r="AO40" s="21">
        <f>AO32-Simulation1!AO32</f>
        <v>0</v>
      </c>
      <c r="AP40" s="21">
        <f>AP32-Simulation1!AP32</f>
        <v>0</v>
      </c>
      <c r="AQ40" s="21">
        <f>AQ32-Simulation1!AQ32</f>
        <v>0</v>
      </c>
      <c r="AR40" s="21">
        <f>AR32-Simulation1!AR32</f>
        <v>0</v>
      </c>
      <c r="AS40" s="21">
        <f>AS32-Simulation1!AS32</f>
        <v>0</v>
      </c>
      <c r="AT40" s="21">
        <f>AT32-Simulation1!AT32</f>
        <v>0</v>
      </c>
      <c r="AU40" s="21">
        <f>AU32-Simulation1!AU32</f>
        <v>0</v>
      </c>
      <c r="AV40" s="21">
        <f>AV32-Simulation1!AV32</f>
        <v>0</v>
      </c>
      <c r="AW40" s="21">
        <f>AW32-Simulation1!AW32</f>
        <v>0</v>
      </c>
      <c r="AX40" s="21">
        <f>AX32-Simulation1!AX32</f>
        <v>0</v>
      </c>
      <c r="AY40" s="21">
        <f>AY32-Simulation1!AY32</f>
        <v>0</v>
      </c>
      <c r="AZ40" s="21">
        <f>AZ32-Simulation1!AZ32</f>
        <v>0</v>
      </c>
      <c r="BA40" s="21">
        <f>BA32-Simulation1!BA32</f>
        <v>0</v>
      </c>
      <c r="BB40" s="21">
        <f>BB32-Simulation1!BB32</f>
        <v>0</v>
      </c>
      <c r="BC40" s="21">
        <f>BC32-Simulation1!BC32</f>
        <v>0</v>
      </c>
      <c r="BD40" s="21">
        <f>BD32-Simulation1!BD32</f>
        <v>0</v>
      </c>
      <c r="BE40" s="21">
        <f>BE32-Simulation1!BE32</f>
        <v>0</v>
      </c>
      <c r="BF40" s="21">
        <f>BF32-Simulation1!BF32</f>
        <v>0</v>
      </c>
      <c r="BG40" s="21">
        <f>BG32-Simulation1!BG32</f>
        <v>0</v>
      </c>
      <c r="BH40" s="21">
        <f>BH32-Simulation1!BH32</f>
        <v>0</v>
      </c>
      <c r="BI40" s="21">
        <f>BI32-Simulation1!BI32</f>
        <v>0</v>
      </c>
      <c r="BJ40" s="21">
        <f>BJ32-Simulation1!BJ32</f>
        <v>0</v>
      </c>
      <c r="BK40" s="21">
        <f>BK32-Simulation1!BK32</f>
        <v>0</v>
      </c>
      <c r="BL40" s="21">
        <f>BL32-Simulation1!BL32</f>
        <v>0</v>
      </c>
      <c r="BM40" s="21">
        <f>BM32-Simulation1!BM32</f>
        <v>0</v>
      </c>
      <c r="BN40" s="21">
        <f>BN32-Simulation1!BN32</f>
        <v>0</v>
      </c>
      <c r="BO40" s="21">
        <f>BO32-Simulation1!BO32</f>
        <v>0</v>
      </c>
      <c r="BP40" s="21">
        <f>BP32-Simulation1!BP32</f>
        <v>0</v>
      </c>
      <c r="BQ40" s="21">
        <f>BQ32-Simulation1!BQ32</f>
        <v>0</v>
      </c>
      <c r="BR40" s="21">
        <f>BR32-Simulation1!BR32</f>
        <v>0</v>
      </c>
      <c r="BS40" s="21">
        <f>BS32-Simulation1!BS32</f>
        <v>0</v>
      </c>
      <c r="BT40" s="21">
        <f>BT32-Simulation1!BT32</f>
        <v>0</v>
      </c>
      <c r="BU40" s="21">
        <f>BU32-Simulation1!BU32</f>
        <v>0</v>
      </c>
      <c r="BV40" s="21">
        <f>BV32-Simulation1!BV32</f>
        <v>0</v>
      </c>
      <c r="BW40" s="21">
        <f>BW32-Simulation1!BW32</f>
        <v>0</v>
      </c>
      <c r="BX40" s="21">
        <f>BX32-Simulation1!BX32</f>
        <v>0</v>
      </c>
      <c r="BY40" s="21">
        <f>BY32-Simulation1!BY32</f>
        <v>0</v>
      </c>
      <c r="BZ40" s="21">
        <f>BZ32-Simulation1!BZ32</f>
        <v>0</v>
      </c>
      <c r="CA40" s="21">
        <f>CA32-Simulation1!CA32</f>
        <v>0</v>
      </c>
      <c r="CB40" s="21">
        <f>CB32-Simulation1!CB32</f>
        <v>0</v>
      </c>
      <c r="CC40" s="21">
        <f>CC32-Simulation1!CC32</f>
        <v>0</v>
      </c>
      <c r="CD40" s="21">
        <f>CD32-Simulation1!CD32</f>
        <v>0</v>
      </c>
      <c r="CE40" s="21">
        <f>CE32-Simulation1!CE32</f>
        <v>0</v>
      </c>
      <c r="CF40" s="21">
        <f>CF32-Simulation1!CF32</f>
        <v>0</v>
      </c>
      <c r="CG40" s="21">
        <f>CG32-Simulation1!CG32</f>
        <v>0</v>
      </c>
      <c r="CH40" s="21">
        <f>CH32-Simulation1!CH32</f>
        <v>0</v>
      </c>
      <c r="CI40" s="21">
        <f>CI32-Simulation1!CI32</f>
        <v>0</v>
      </c>
      <c r="CJ40" s="21">
        <f>CJ32-Simulation1!CJ32</f>
        <v>0</v>
      </c>
      <c r="CK40" s="21">
        <f>CK32-Simulation1!CK32</f>
        <v>0</v>
      </c>
      <c r="CL40" s="21">
        <f>CL32-Simulation1!CL32</f>
        <v>0</v>
      </c>
      <c r="CM40" s="21">
        <f>CM32-Simulation1!CM32</f>
        <v>0</v>
      </c>
      <c r="CN40" s="21">
        <f>CN32-Simulation1!CN32</f>
        <v>0</v>
      </c>
      <c r="CO40" s="21">
        <f>CO32-Simulation1!CO32</f>
        <v>0</v>
      </c>
      <c r="CP40" s="21">
        <f>CP32-Simulation1!CP32</f>
        <v>0</v>
      </c>
      <c r="CQ40" s="21">
        <f>CQ32-Simulation1!CQ32</f>
        <v>0</v>
      </c>
      <c r="CR40" s="21">
        <f>CR32-Simulation1!CR32</f>
        <v>0</v>
      </c>
      <c r="CS40" s="21">
        <f>CS32-Simulation1!CS32</f>
        <v>0</v>
      </c>
      <c r="CT40" s="21">
        <f>CT32-Simulation1!CT32</f>
        <v>0</v>
      </c>
      <c r="CU40" s="21">
        <f>CU32-Simulation1!CU32</f>
        <v>0</v>
      </c>
      <c r="CV40" s="21">
        <f>CV32-Simulation1!CV32</f>
        <v>0</v>
      </c>
      <c r="CW40" s="21">
        <f>CW32-Simulation1!CW32</f>
        <v>0</v>
      </c>
      <c r="CX40" s="21">
        <f>CX32-Simulation1!CX32</f>
        <v>0</v>
      </c>
      <c r="CY40" s="21">
        <f>CY32-Simulation1!CY32</f>
        <v>0</v>
      </c>
      <c r="CZ40" s="21">
        <f>CZ32-Simulation1!CZ32</f>
        <v>0</v>
      </c>
      <c r="DA40" s="21">
        <f>DA32-Simulation1!DA32</f>
        <v>0</v>
      </c>
      <c r="DB40" s="21">
        <f>DB32-Simulation1!DB32</f>
        <v>0</v>
      </c>
      <c r="DC40" s="21">
        <f>DC32-Simulation1!DC32</f>
        <v>0</v>
      </c>
      <c r="DD40" s="21">
        <f>DD32-Simulation1!DD32</f>
        <v>0</v>
      </c>
      <c r="DE40" s="21">
        <f>DE32-Simulation1!DE32</f>
        <v>0</v>
      </c>
      <c r="DF40" s="21">
        <f>DF32-Simulation1!DF32</f>
        <v>0</v>
      </c>
      <c r="DG40" s="21">
        <f>DG32-Simulation1!DG32</f>
        <v>0</v>
      </c>
      <c r="DH40" s="21">
        <f>DH32-Simulation1!DH32</f>
        <v>0</v>
      </c>
      <c r="DI40" s="21">
        <f>DI32-Simulation1!DI32</f>
        <v>0</v>
      </c>
      <c r="DJ40" s="21">
        <f>DJ32-Simulation1!DJ32</f>
        <v>0</v>
      </c>
      <c r="DK40" s="21">
        <f>DK32-Simulation1!DK32</f>
        <v>0</v>
      </c>
      <c r="DL40" s="21">
        <f>DL32-Simulation1!DL32</f>
        <v>0</v>
      </c>
      <c r="DM40" s="21">
        <f>DM32-Simulation1!DM32</f>
        <v>0</v>
      </c>
      <c r="DN40" s="21">
        <f>DN32-Simulation1!DN32</f>
        <v>0</v>
      </c>
      <c r="DO40" s="21">
        <f>DO32-Simulation1!DO32</f>
        <v>0</v>
      </c>
      <c r="DP40" s="21">
        <f>DP32-Simulation1!DP32</f>
        <v>0</v>
      </c>
      <c r="DQ40" s="21">
        <f>DQ32-Simulation1!DQ32</f>
        <v>0</v>
      </c>
      <c r="DR40" s="21">
        <f>DR32-Simulation1!DR32</f>
        <v>0</v>
      </c>
      <c r="DS40" s="21">
        <f>DS32-Simulation1!DS32</f>
        <v>0</v>
      </c>
      <c r="DT40" s="21">
        <f>DT32-Simulation1!DT32</f>
        <v>0</v>
      </c>
      <c r="DU40" s="21">
        <f>DU32-Simulation1!DU32</f>
        <v>0</v>
      </c>
      <c r="DV40" s="21">
        <f>DV32-Simulation1!DV32</f>
        <v>0</v>
      </c>
    </row>
  </sheetData>
  <sheetProtection/>
  <mergeCells count="1">
    <mergeCell ref="A2:J2"/>
  </mergeCells>
  <printOptions/>
  <pageMargins left="0.75" right="0.75" top="1" bottom="1" header="0.5" footer="0.5"/>
  <pageSetup horizontalDpi="96" verticalDpi="96"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EUR/FEW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Marrewijk, J.G.M. van (Charles)</cp:lastModifiedBy>
  <dcterms:created xsi:type="dcterms:W3CDTF">2001-01-18T11:06:46Z</dcterms:created>
  <dcterms:modified xsi:type="dcterms:W3CDTF">2017-09-21T08:54:43Z</dcterms:modified>
  <cp:category/>
  <cp:version/>
  <cp:contentType/>
  <cp:contentStatus/>
</cp:coreProperties>
</file>