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260" activeTab="0"/>
  </bookViews>
  <sheets>
    <sheet name="Using critical-value tables" sheetId="1" r:id="rId1"/>
    <sheet name="Equations" sheetId="2" r:id="rId2"/>
  </sheets>
  <definedNames>
    <definedName name="AdjRank_1">#REF!</definedName>
    <definedName name="AdjRank_2">#REF!</definedName>
    <definedName name="Data_1">#REF!</definedName>
    <definedName name="Data_2">#REF!</definedName>
    <definedName name="Data_All">#REF!</definedName>
    <definedName name="_xlnm.Print_Area" localSheetId="0">'Using critical-value tables'!$A$1:$Q$37</definedName>
    <definedName name="Rank_1">#REF!</definedName>
    <definedName name="Rank_2">#REF!</definedName>
    <definedName name="Rank_All">#REF!</definedName>
  </definedNames>
  <calcPr fullCalcOnLoad="1"/>
</workbook>
</file>

<file path=xl/sharedStrings.xml><?xml version="1.0" encoding="utf-8"?>
<sst xmlns="http://schemas.openxmlformats.org/spreadsheetml/2006/main" count="46" uniqueCount="42">
  <si>
    <t>Calculation Space</t>
  </si>
  <si>
    <t>df</t>
  </si>
  <si>
    <t>a</t>
  </si>
  <si>
    <t>STEP 1</t>
  </si>
  <si>
    <t>STEP 2</t>
  </si>
  <si>
    <t>a =</t>
  </si>
  <si>
    <t>STEP 3</t>
  </si>
  <si>
    <t>STEP 4</t>
  </si>
  <si>
    <t>Null Hypothesis</t>
  </si>
  <si>
    <t xml:space="preserve">Therefore </t>
  </si>
  <si>
    <t xml:space="preserve">Which is greatest? </t>
  </si>
  <si>
    <t>N</t>
  </si>
  <si>
    <t>Sum</t>
  </si>
  <si>
    <t>Rank</t>
  </si>
  <si>
    <r>
      <t>e.g.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There is no difference between the populations from which two related samples come.</t>
    </r>
  </si>
  <si>
    <t>Values derived from Zar (1984) after McCornack (1965).</t>
  </si>
  <si>
    <t>n</t>
  </si>
  <si>
    <r>
      <t>State your Null Hypothesis (H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</si>
  <si>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r>
      <t>Choose a critical significance level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</si>
  <si>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Calculate the test statistic</t>
  </si>
  <si>
    <t>Where</t>
  </si>
  <si>
    <t>Wilcoxon signed-rank test</t>
  </si>
  <si>
    <t>for negative values of D</t>
  </si>
  <si>
    <t>for positive values of D</t>
  </si>
  <si>
    <t>= number of pairs</t>
  </si>
  <si>
    <t>= number of values of D that are not zero</t>
  </si>
  <si>
    <r>
      <t>T is the smaller value of T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 xml:space="preserve"> and T</t>
    </r>
    <r>
      <rPr>
        <vertAlign val="superscript"/>
        <sz val="10"/>
        <rFont val="Arial"/>
        <family val="2"/>
      </rPr>
      <t>-</t>
    </r>
  </si>
  <si>
    <t>0's</t>
  </si>
  <si>
    <t>Sample 1</t>
  </si>
  <si>
    <t>Sample 2</t>
  </si>
  <si>
    <t>D</t>
  </si>
  <si>
    <t>|D|</t>
  </si>
  <si>
    <r>
      <t>T</t>
    </r>
    <r>
      <rPr>
        <b/>
        <vertAlign val="superscript"/>
        <sz val="10"/>
        <rFont val="Arial"/>
        <family val="2"/>
      </rPr>
      <t>-</t>
    </r>
  </si>
  <si>
    <r>
      <t>T</t>
    </r>
    <r>
      <rPr>
        <b/>
        <vertAlign val="superscript"/>
        <sz val="10"/>
        <rFont val="Arial"/>
        <family val="2"/>
      </rPr>
      <t>+</t>
    </r>
  </si>
  <si>
    <t>Critical value of T</t>
  </si>
  <si>
    <t>Critical values of the  Wilcoxon T distribution (two-tailed) for lower T</t>
  </si>
  <si>
    <t>lower T =</t>
  </si>
  <si>
    <t>Reject or accept your null hypothesis</t>
  </si>
  <si>
    <t xml:space="preserve">Biomeasurement 4e Calculation Sheet by Toby Carter &amp; Dawn Hawkins </t>
  </si>
  <si>
    <t>©Hawkins &amp; Carter 2019</t>
  </si>
  <si>
    <t>Select from dropdown menu.</t>
  </si>
  <si>
    <r>
      <t xml:space="preserve">Data </t>
    </r>
    <r>
      <rPr>
        <sz val="8"/>
        <rFont val="Arial"/>
        <family val="2"/>
      </rPr>
      <t>Enter in white cells below.</t>
    </r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</si>
</sst>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00000000"/>
    <numFmt numFmtId="177" formatCode="0.00000000"/>
    <numFmt numFmtId="178" formatCode="0.0000000"/>
    <numFmt numFmtId="179" formatCode="0.000000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0" fillId="35" borderId="10" xfId="0" applyFill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 quotePrefix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167" fontId="0" fillId="34" borderId="0" xfId="0" applyNumberFormat="1" applyFill="1" applyBorder="1" applyAlignment="1" applyProtection="1">
      <alignment/>
      <protection/>
    </xf>
    <xf numFmtId="1" fontId="0" fillId="34" borderId="0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4" xfId="0" applyNumberForma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26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PageLayoutView="0" workbookViewId="0" topLeftCell="A1">
      <selection activeCell="H11" sqref="H11:I26"/>
    </sheetView>
  </sheetViews>
  <sheetFormatPr defaultColWidth="9.140625" defaultRowHeight="12.75"/>
  <cols>
    <col min="1" max="10" width="9.140625" style="2" customWidth="1"/>
    <col min="11" max="11" width="4.421875" style="6" customWidth="1"/>
    <col min="12" max="13" width="7.57421875" style="4" customWidth="1"/>
    <col min="14" max="17" width="7.57421875" style="2" customWidth="1"/>
    <col min="18" max="16384" width="9.140625" style="2" customWidth="1"/>
  </cols>
  <sheetData>
    <row r="1" spans="2:11" ht="17.25">
      <c r="B1" s="52" t="s">
        <v>38</v>
      </c>
      <c r="C1" s="3"/>
      <c r="D1" s="3"/>
      <c r="E1" s="3"/>
      <c r="F1" s="3"/>
      <c r="G1" s="3"/>
      <c r="H1" s="3"/>
      <c r="I1" s="3"/>
      <c r="J1" s="3"/>
      <c r="K1" s="4"/>
    </row>
    <row r="2" spans="2:22" ht="18">
      <c r="B2" s="15" t="s">
        <v>21</v>
      </c>
      <c r="C2" s="3"/>
      <c r="D2" s="3"/>
      <c r="E2" s="3"/>
      <c r="F2" s="3"/>
      <c r="G2" s="3"/>
      <c r="H2" s="3"/>
      <c r="I2" s="3"/>
      <c r="J2" s="3"/>
      <c r="K2" s="5" t="s">
        <v>0</v>
      </c>
      <c r="Q2" s="4"/>
      <c r="V2" s="2" t="s">
        <v>35</v>
      </c>
    </row>
    <row r="3" spans="2:22" ht="12.75" customHeight="1">
      <c r="B3" s="3"/>
      <c r="C3" s="3"/>
      <c r="D3" s="3"/>
      <c r="E3" s="3"/>
      <c r="F3" s="3"/>
      <c r="G3" s="3"/>
      <c r="H3" s="3"/>
      <c r="J3" s="3"/>
      <c r="V3" s="2" t="s">
        <v>15</v>
      </c>
    </row>
    <row r="4" spans="1:17" ht="12.75" customHeight="1">
      <c r="A4" s="5" t="s">
        <v>3</v>
      </c>
      <c r="B4" s="5" t="s">
        <v>17</v>
      </c>
      <c r="M4" s="2"/>
      <c r="O4" s="11"/>
      <c r="Q4" s="4"/>
    </row>
    <row r="5" spans="2:23" ht="12.75" customHeight="1">
      <c r="B5" s="9" t="s">
        <v>14</v>
      </c>
      <c r="C5" s="9"/>
      <c r="D5" s="9"/>
      <c r="E5" s="9"/>
      <c r="F5" s="9"/>
      <c r="W5" s="8" t="s">
        <v>2</v>
      </c>
    </row>
    <row r="6" spans="2:25" ht="12.75" customHeight="1">
      <c r="B6" s="9"/>
      <c r="C6" s="9"/>
      <c r="D6" s="9"/>
      <c r="E6" s="9"/>
      <c r="F6" s="9"/>
      <c r="L6" s="28" t="s">
        <v>16</v>
      </c>
      <c r="M6" s="26">
        <f>COUNT(H11:H30)</f>
        <v>0</v>
      </c>
      <c r="V6" s="2" t="s">
        <v>1</v>
      </c>
      <c r="W6" s="2">
        <v>0.1</v>
      </c>
      <c r="X6" s="2">
        <v>0.05</v>
      </c>
      <c r="Y6" s="2">
        <v>0.01</v>
      </c>
    </row>
    <row r="7" spans="1:25" ht="12.75" customHeight="1">
      <c r="A7" s="5" t="s">
        <v>4</v>
      </c>
      <c r="B7" s="16" t="s">
        <v>18</v>
      </c>
      <c r="L7" s="29" t="s">
        <v>27</v>
      </c>
      <c r="M7" s="26">
        <f>COUNTIF(L11:L30,"0")</f>
        <v>0</v>
      </c>
      <c r="O7" s="28" t="s">
        <v>32</v>
      </c>
      <c r="P7" s="28" t="s">
        <v>33</v>
      </c>
      <c r="V7" s="2">
        <v>1</v>
      </c>
      <c r="W7" s="22"/>
      <c r="X7" s="23"/>
      <c r="Y7" s="30"/>
    </row>
    <row r="8" spans="12:25" ht="12.75" customHeight="1">
      <c r="L8" s="29" t="s">
        <v>11</v>
      </c>
      <c r="M8" s="26">
        <f>M6-M7</f>
        <v>0</v>
      </c>
      <c r="N8" s="28" t="s">
        <v>12</v>
      </c>
      <c r="O8" s="26">
        <f>SUM(O11:O30)</f>
        <v>0</v>
      </c>
      <c r="P8" s="26">
        <f>SUM(P11:P30)</f>
        <v>0</v>
      </c>
      <c r="V8" s="2">
        <v>2</v>
      </c>
      <c r="W8" s="6"/>
      <c r="X8" s="4"/>
      <c r="Y8" s="31"/>
    </row>
    <row r="9" spans="3:25" ht="12.75" customHeight="1">
      <c r="C9" s="10" t="s">
        <v>5</v>
      </c>
      <c r="D9" s="1">
        <v>0.05</v>
      </c>
      <c r="E9" s="51" t="s">
        <v>40</v>
      </c>
      <c r="H9" s="5" t="s">
        <v>41</v>
      </c>
      <c r="V9" s="2">
        <v>3</v>
      </c>
      <c r="W9" s="6"/>
      <c r="X9" s="4"/>
      <c r="Y9" s="31"/>
    </row>
    <row r="10" spans="7:25" ht="15" thickBot="1">
      <c r="G10" s="7"/>
      <c r="H10" s="7" t="s">
        <v>28</v>
      </c>
      <c r="I10" s="7" t="s">
        <v>29</v>
      </c>
      <c r="L10" s="28" t="s">
        <v>30</v>
      </c>
      <c r="M10" s="28" t="s">
        <v>31</v>
      </c>
      <c r="N10" s="28" t="s">
        <v>13</v>
      </c>
      <c r="O10" s="28" t="s">
        <v>32</v>
      </c>
      <c r="P10" s="28" t="s">
        <v>33</v>
      </c>
      <c r="V10" s="2">
        <v>4</v>
      </c>
      <c r="W10" s="6"/>
      <c r="X10" s="4"/>
      <c r="Y10" s="31"/>
    </row>
    <row r="11" spans="1:25" ht="12.75">
      <c r="A11" s="5" t="s">
        <v>6</v>
      </c>
      <c r="B11" s="5" t="s">
        <v>19</v>
      </c>
      <c r="G11" s="7"/>
      <c r="H11" s="49"/>
      <c r="I11" s="50"/>
      <c r="L11" s="39">
        <f>IF(ISNUMBER(H11),I11-H11,"")</f>
      </c>
      <c r="M11" s="40">
        <f aca="true" t="shared" si="0" ref="M11:M30">IF(ISNUMBER(L11),ABS(L11),"")</f>
      </c>
      <c r="N11" s="41">
        <f aca="true" t="shared" si="1" ref="N11:N30">IF(ISNUMBER(M11),RANK(M11,M$11:M$30,1),"")</f>
      </c>
      <c r="O11" s="40">
        <f aca="true" t="shared" si="2" ref="O11:O30">IF(ISNUMBER(L11),IF(L11&lt;0,N11,0),"")</f>
      </c>
      <c r="P11" s="42">
        <f>IF(ISNUMBER(L11),IF(L11&gt;0,N11,0),"")</f>
      </c>
      <c r="Q11" s="11"/>
      <c r="V11" s="2">
        <v>5</v>
      </c>
      <c r="W11" s="6">
        <v>0</v>
      </c>
      <c r="X11" s="4"/>
      <c r="Y11" s="31"/>
    </row>
    <row r="12" spans="1:25" ht="12.75">
      <c r="A12" s="9"/>
      <c r="H12" s="35"/>
      <c r="I12" s="36"/>
      <c r="L12" s="47">
        <f aca="true" t="shared" si="3" ref="L12:L30">IF(ISNUMBER(H12),I12-H12,"")</f>
      </c>
      <c r="M12" s="4">
        <f t="shared" si="0"/>
      </c>
      <c r="N12" s="33">
        <f t="shared" si="1"/>
      </c>
      <c r="O12" s="4">
        <f t="shared" si="2"/>
      </c>
      <c r="P12" s="43">
        <f aca="true" t="shared" si="4" ref="P12:P30">IF(ISNUMBER(L12),IF(L12&gt;0,N12,0),"")</f>
      </c>
      <c r="V12" s="2">
        <v>6</v>
      </c>
      <c r="W12" s="6">
        <v>2</v>
      </c>
      <c r="X12" s="4">
        <v>0</v>
      </c>
      <c r="Y12" s="31"/>
    </row>
    <row r="13" spans="2:25" ht="12">
      <c r="B13" s="4"/>
      <c r="C13" s="34" t="s">
        <v>36</v>
      </c>
      <c r="D13" s="14">
        <f>MIN(O8:P8)</f>
        <v>0</v>
      </c>
      <c r="E13" s="18"/>
      <c r="F13" s="18"/>
      <c r="H13" s="35"/>
      <c r="I13" s="36"/>
      <c r="L13" s="47">
        <f t="shared" si="3"/>
      </c>
      <c r="M13" s="4">
        <f t="shared" si="0"/>
      </c>
      <c r="N13" s="33">
        <f t="shared" si="1"/>
      </c>
      <c r="O13" s="4">
        <f t="shared" si="2"/>
      </c>
      <c r="P13" s="43">
        <f t="shared" si="4"/>
      </c>
      <c r="V13" s="2">
        <v>7</v>
      </c>
      <c r="W13" s="6">
        <v>3</v>
      </c>
      <c r="X13" s="4">
        <v>2</v>
      </c>
      <c r="Y13" s="31"/>
    </row>
    <row r="14" spans="2:25" ht="12.75">
      <c r="B14" s="19"/>
      <c r="C14" s="4"/>
      <c r="D14" s="4"/>
      <c r="E14" s="20"/>
      <c r="F14" s="20"/>
      <c r="H14" s="35"/>
      <c r="I14" s="36"/>
      <c r="L14" s="47">
        <f t="shared" si="3"/>
      </c>
      <c r="M14" s="4">
        <f t="shared" si="0"/>
      </c>
      <c r="N14" s="33">
        <f t="shared" si="1"/>
      </c>
      <c r="O14" s="4">
        <f t="shared" si="2"/>
      </c>
      <c r="P14" s="43">
        <f t="shared" si="4"/>
      </c>
      <c r="V14" s="2">
        <v>8</v>
      </c>
      <c r="W14" s="6">
        <v>5</v>
      </c>
      <c r="X14" s="4">
        <v>3</v>
      </c>
      <c r="Y14" s="31">
        <v>0</v>
      </c>
    </row>
    <row r="15" spans="2:25" ht="12">
      <c r="B15" s="4"/>
      <c r="C15" s="4"/>
      <c r="D15" s="4"/>
      <c r="E15" s="4"/>
      <c r="F15" s="4"/>
      <c r="G15" s="7"/>
      <c r="H15" s="35"/>
      <c r="I15" s="36"/>
      <c r="L15" s="47">
        <f t="shared" si="3"/>
      </c>
      <c r="M15" s="4">
        <f t="shared" si="0"/>
      </c>
      <c r="N15" s="33">
        <f t="shared" si="1"/>
      </c>
      <c r="O15" s="4">
        <f t="shared" si="2"/>
      </c>
      <c r="P15" s="43">
        <f t="shared" si="4"/>
      </c>
      <c r="V15" s="2">
        <v>9</v>
      </c>
      <c r="W15" s="6">
        <v>8</v>
      </c>
      <c r="X15" s="4">
        <v>5</v>
      </c>
      <c r="Y15" s="31">
        <v>1</v>
      </c>
    </row>
    <row r="16" spans="1:25" ht="12.75">
      <c r="A16" s="5" t="s">
        <v>7</v>
      </c>
      <c r="B16" s="5" t="s">
        <v>37</v>
      </c>
      <c r="D16" s="4"/>
      <c r="E16" s="4"/>
      <c r="F16" s="4"/>
      <c r="H16" s="35"/>
      <c r="I16" s="36"/>
      <c r="L16" s="47">
        <f t="shared" si="3"/>
      </c>
      <c r="M16" s="4">
        <f t="shared" si="0"/>
      </c>
      <c r="N16" s="33">
        <f t="shared" si="1"/>
      </c>
      <c r="O16" s="4">
        <f t="shared" si="2"/>
      </c>
      <c r="P16" s="43">
        <f t="shared" si="4"/>
      </c>
      <c r="V16" s="2">
        <v>10</v>
      </c>
      <c r="W16" s="6">
        <v>10</v>
      </c>
      <c r="X16" s="4">
        <v>8</v>
      </c>
      <c r="Y16" s="31">
        <v>3</v>
      </c>
    </row>
    <row r="17" spans="4:25" ht="12.75" customHeight="1">
      <c r="D17" s="4"/>
      <c r="E17" s="21"/>
      <c r="F17" s="4"/>
      <c r="H17" s="35"/>
      <c r="I17" s="36"/>
      <c r="L17" s="47">
        <f t="shared" si="3"/>
      </c>
      <c r="M17" s="4">
        <f t="shared" si="0"/>
      </c>
      <c r="N17" s="33">
        <f t="shared" si="1"/>
      </c>
      <c r="O17" s="4">
        <f t="shared" si="2"/>
      </c>
      <c r="P17" s="43">
        <f t="shared" si="4"/>
      </c>
      <c r="V17" s="2">
        <v>11</v>
      </c>
      <c r="W17" s="6">
        <v>13</v>
      </c>
      <c r="X17" s="4">
        <v>10</v>
      </c>
      <c r="Y17" s="31">
        <v>5</v>
      </c>
    </row>
    <row r="18" spans="4:25" ht="12">
      <c r="D18" s="7"/>
      <c r="E18" s="7"/>
      <c r="F18" s="7"/>
      <c r="H18" s="35"/>
      <c r="I18" s="36"/>
      <c r="L18" s="47">
        <f t="shared" si="3"/>
      </c>
      <c r="M18" s="4">
        <f t="shared" si="0"/>
      </c>
      <c r="N18" s="33">
        <f t="shared" si="1"/>
      </c>
      <c r="O18" s="4">
        <f t="shared" si="2"/>
      </c>
      <c r="P18" s="43">
        <f t="shared" si="4"/>
      </c>
      <c r="V18" s="2">
        <v>12</v>
      </c>
      <c r="W18" s="6">
        <v>17</v>
      </c>
      <c r="X18" s="4">
        <v>13</v>
      </c>
      <c r="Y18" s="31">
        <v>7</v>
      </c>
    </row>
    <row r="19" spans="2:25" ht="12">
      <c r="B19" s="7" t="s">
        <v>34</v>
      </c>
      <c r="C19" s="34" t="s">
        <v>36</v>
      </c>
      <c r="D19" s="14">
        <f>INDEX(W7:Y46,$M$8,MATCH($D$9,W6:Y6,0))</f>
        <v>17</v>
      </c>
      <c r="E19" s="18"/>
      <c r="F19" s="4"/>
      <c r="G19" s="7"/>
      <c r="H19" s="35"/>
      <c r="I19" s="36"/>
      <c r="L19" s="47">
        <f t="shared" si="3"/>
      </c>
      <c r="M19" s="4">
        <f t="shared" si="0"/>
      </c>
      <c r="N19" s="33">
        <f t="shared" si="1"/>
      </c>
      <c r="O19" s="4">
        <f t="shared" si="2"/>
      </c>
      <c r="P19" s="43">
        <f t="shared" si="4"/>
      </c>
      <c r="V19" s="2">
        <v>13</v>
      </c>
      <c r="W19" s="6">
        <v>21</v>
      </c>
      <c r="X19" s="4">
        <v>17</v>
      </c>
      <c r="Y19" s="31">
        <v>9</v>
      </c>
    </row>
    <row r="20" spans="5:25" ht="12">
      <c r="E20" s="4"/>
      <c r="F20" s="4"/>
      <c r="H20" s="35"/>
      <c r="I20" s="36"/>
      <c r="L20" s="47">
        <f t="shared" si="3"/>
      </c>
      <c r="M20" s="4">
        <f t="shared" si="0"/>
      </c>
      <c r="N20" s="33">
        <f t="shared" si="1"/>
      </c>
      <c r="O20" s="4">
        <f t="shared" si="2"/>
      </c>
      <c r="P20" s="43">
        <f t="shared" si="4"/>
      </c>
      <c r="V20" s="2">
        <v>14</v>
      </c>
      <c r="W20" s="6">
        <v>25</v>
      </c>
      <c r="X20" s="4">
        <v>21</v>
      </c>
      <c r="Y20" s="31">
        <v>12</v>
      </c>
    </row>
    <row r="21" spans="2:25" ht="12">
      <c r="B21" s="7" t="s">
        <v>10</v>
      </c>
      <c r="C21" s="53" t="e">
        <f>IF(D13=D19,"Neither",(D13&gt;D19,#NAME?,B$20:B$21))</f>
        <v>#NAME?</v>
      </c>
      <c r="D21" s="54"/>
      <c r="E21" s="27"/>
      <c r="F21" s="20"/>
      <c r="G21" s="7"/>
      <c r="H21" s="35"/>
      <c r="I21" s="36"/>
      <c r="L21" s="47">
        <f t="shared" si="3"/>
      </c>
      <c r="M21" s="4">
        <f t="shared" si="0"/>
      </c>
      <c r="N21" s="33">
        <f t="shared" si="1"/>
      </c>
      <c r="O21" s="4">
        <f t="shared" si="2"/>
      </c>
      <c r="P21" s="43">
        <f t="shared" si="4"/>
      </c>
      <c r="V21" s="2">
        <v>15</v>
      </c>
      <c r="W21" s="6">
        <v>30</v>
      </c>
      <c r="X21" s="4">
        <v>25</v>
      </c>
      <c r="Y21" s="31">
        <v>15</v>
      </c>
    </row>
    <row r="22" spans="4:25" ht="12">
      <c r="D22" s="7"/>
      <c r="E22" s="7"/>
      <c r="F22" s="7"/>
      <c r="H22" s="35"/>
      <c r="I22" s="36"/>
      <c r="L22" s="47">
        <f t="shared" si="3"/>
      </c>
      <c r="M22" s="4">
        <f t="shared" si="0"/>
      </c>
      <c r="N22" s="33">
        <f t="shared" si="1"/>
      </c>
      <c r="O22" s="4">
        <f t="shared" si="2"/>
      </c>
      <c r="P22" s="43">
        <f t="shared" si="4"/>
      </c>
      <c r="V22" s="2">
        <v>16</v>
      </c>
      <c r="W22" s="6">
        <v>35</v>
      </c>
      <c r="X22" s="4">
        <v>29</v>
      </c>
      <c r="Y22" s="31">
        <v>19</v>
      </c>
    </row>
    <row r="23" spans="3:25" ht="12">
      <c r="C23" s="12" t="s">
        <v>9</v>
      </c>
      <c r="D23" s="13" t="str">
        <f>IF($D$13&gt;=$D$19,"REJECT","ACCEPT")</f>
        <v>ACCEPT</v>
      </c>
      <c r="E23" s="2" t="s">
        <v>8</v>
      </c>
      <c r="G23" s="12"/>
      <c r="H23" s="35"/>
      <c r="I23" s="36"/>
      <c r="L23" s="47">
        <f t="shared" si="3"/>
      </c>
      <c r="M23" s="4">
        <f t="shared" si="0"/>
      </c>
      <c r="N23" s="33">
        <f t="shared" si="1"/>
      </c>
      <c r="O23" s="4">
        <f t="shared" si="2"/>
      </c>
      <c r="P23" s="43">
        <f t="shared" si="4"/>
      </c>
      <c r="V23" s="2">
        <v>17</v>
      </c>
      <c r="W23" s="6">
        <v>41</v>
      </c>
      <c r="X23" s="4">
        <v>34</v>
      </c>
      <c r="Y23" s="31">
        <v>23</v>
      </c>
    </row>
    <row r="24" spans="4:25" ht="12.75" customHeight="1">
      <c r="D24" s="7"/>
      <c r="E24" s="7"/>
      <c r="F24" s="7"/>
      <c r="H24" s="35"/>
      <c r="I24" s="36"/>
      <c r="L24" s="47">
        <f t="shared" si="3"/>
      </c>
      <c r="M24" s="4">
        <f t="shared" si="0"/>
      </c>
      <c r="N24" s="33">
        <f t="shared" si="1"/>
      </c>
      <c r="O24" s="4">
        <f t="shared" si="2"/>
      </c>
      <c r="P24" s="43">
        <f t="shared" si="4"/>
      </c>
      <c r="V24" s="2">
        <v>18</v>
      </c>
      <c r="W24" s="6">
        <v>47</v>
      </c>
      <c r="X24" s="4">
        <v>40</v>
      </c>
      <c r="Y24" s="31">
        <v>27</v>
      </c>
    </row>
    <row r="25" spans="8:25" ht="12">
      <c r="H25" s="35"/>
      <c r="I25" s="36"/>
      <c r="L25" s="47">
        <f t="shared" si="3"/>
      </c>
      <c r="M25" s="4">
        <f t="shared" si="0"/>
      </c>
      <c r="N25" s="33">
        <f t="shared" si="1"/>
      </c>
      <c r="O25" s="4">
        <f t="shared" si="2"/>
      </c>
      <c r="P25" s="43">
        <f t="shared" si="4"/>
      </c>
      <c r="V25" s="2">
        <v>19</v>
      </c>
      <c r="W25" s="6">
        <v>53</v>
      </c>
      <c r="X25" s="4">
        <v>46</v>
      </c>
      <c r="Y25" s="31">
        <v>32</v>
      </c>
    </row>
    <row r="26" spans="4:25" ht="12">
      <c r="D26" s="12"/>
      <c r="E26" s="12"/>
      <c r="F26" s="12"/>
      <c r="H26" s="35"/>
      <c r="I26" s="36"/>
      <c r="L26" s="47">
        <f t="shared" si="3"/>
      </c>
      <c r="M26" s="4">
        <f t="shared" si="0"/>
      </c>
      <c r="N26" s="33">
        <f t="shared" si="1"/>
      </c>
      <c r="O26" s="4">
        <f t="shared" si="2"/>
      </c>
      <c r="P26" s="43">
        <f t="shared" si="4"/>
      </c>
      <c r="V26" s="2">
        <v>20</v>
      </c>
      <c r="W26" s="6">
        <v>60</v>
      </c>
      <c r="X26" s="4">
        <v>52</v>
      </c>
      <c r="Y26" s="31">
        <v>37</v>
      </c>
    </row>
    <row r="27" spans="8:25" ht="12">
      <c r="H27" s="35"/>
      <c r="I27" s="36"/>
      <c r="L27" s="47">
        <f t="shared" si="3"/>
      </c>
      <c r="M27" s="4">
        <f t="shared" si="0"/>
      </c>
      <c r="N27" s="33">
        <f t="shared" si="1"/>
      </c>
      <c r="O27" s="4">
        <f t="shared" si="2"/>
      </c>
      <c r="P27" s="43">
        <f t="shared" si="4"/>
      </c>
      <c r="V27" s="2">
        <v>21</v>
      </c>
      <c r="W27" s="6">
        <v>67</v>
      </c>
      <c r="X27" s="4">
        <v>58</v>
      </c>
      <c r="Y27" s="31">
        <v>42</v>
      </c>
    </row>
    <row r="28" spans="8:25" ht="12">
      <c r="H28" s="35"/>
      <c r="I28" s="36"/>
      <c r="L28" s="47">
        <f t="shared" si="3"/>
      </c>
      <c r="M28" s="4">
        <f t="shared" si="0"/>
      </c>
      <c r="N28" s="33">
        <f t="shared" si="1"/>
      </c>
      <c r="O28" s="4">
        <f t="shared" si="2"/>
      </c>
      <c r="P28" s="43">
        <f t="shared" si="4"/>
      </c>
      <c r="V28" s="2">
        <v>22</v>
      </c>
      <c r="W28" s="6">
        <v>75</v>
      </c>
      <c r="X28" s="4">
        <v>65</v>
      </c>
      <c r="Y28" s="31">
        <v>48</v>
      </c>
    </row>
    <row r="29" spans="8:25" ht="12">
      <c r="H29" s="35"/>
      <c r="I29" s="36"/>
      <c r="L29" s="47">
        <f t="shared" si="3"/>
      </c>
      <c r="M29" s="4">
        <f t="shared" si="0"/>
      </c>
      <c r="N29" s="33">
        <f t="shared" si="1"/>
      </c>
      <c r="O29" s="4">
        <f t="shared" si="2"/>
      </c>
      <c r="P29" s="43">
        <f t="shared" si="4"/>
      </c>
      <c r="V29" s="2">
        <v>23</v>
      </c>
      <c r="W29" s="6">
        <v>83</v>
      </c>
      <c r="X29" s="4">
        <v>73</v>
      </c>
      <c r="Y29" s="31">
        <v>54</v>
      </c>
    </row>
    <row r="30" spans="8:25" ht="12.75" thickBot="1">
      <c r="H30" s="37"/>
      <c r="I30" s="38"/>
      <c r="L30" s="48">
        <f t="shared" si="3"/>
      </c>
      <c r="M30" s="44">
        <f t="shared" si="0"/>
      </c>
      <c r="N30" s="45">
        <f t="shared" si="1"/>
      </c>
      <c r="O30" s="44">
        <f t="shared" si="2"/>
      </c>
      <c r="P30" s="46">
        <f t="shared" si="4"/>
      </c>
      <c r="V30" s="2">
        <v>24</v>
      </c>
      <c r="W30" s="6">
        <v>91</v>
      </c>
      <c r="X30" s="4">
        <v>81</v>
      </c>
      <c r="Y30" s="31">
        <v>61</v>
      </c>
    </row>
    <row r="31" spans="1:25" ht="12">
      <c r="A31" s="2" t="s">
        <v>39</v>
      </c>
      <c r="V31" s="2">
        <v>25</v>
      </c>
      <c r="W31" s="6">
        <v>100</v>
      </c>
      <c r="X31" s="4">
        <v>89</v>
      </c>
      <c r="Y31" s="31">
        <v>68</v>
      </c>
    </row>
    <row r="32" spans="22:25" ht="12">
      <c r="V32" s="2">
        <v>26</v>
      </c>
      <c r="W32" s="6">
        <v>110</v>
      </c>
      <c r="X32" s="4">
        <v>98</v>
      </c>
      <c r="Y32" s="31">
        <v>75</v>
      </c>
    </row>
    <row r="33" spans="22:25" ht="12">
      <c r="V33" s="2">
        <v>27</v>
      </c>
      <c r="W33" s="6">
        <v>119</v>
      </c>
      <c r="X33" s="4">
        <v>107</v>
      </c>
      <c r="Y33" s="31">
        <v>83</v>
      </c>
    </row>
    <row r="34" spans="22:25" ht="12">
      <c r="V34" s="2">
        <v>28</v>
      </c>
      <c r="W34" s="6">
        <v>130</v>
      </c>
      <c r="X34" s="4">
        <v>116</v>
      </c>
      <c r="Y34" s="31">
        <v>91</v>
      </c>
    </row>
    <row r="35" spans="22:25" ht="12">
      <c r="V35" s="2">
        <v>29</v>
      </c>
      <c r="W35" s="6">
        <v>140</v>
      </c>
      <c r="X35" s="4">
        <v>126</v>
      </c>
      <c r="Y35" s="31">
        <v>100</v>
      </c>
    </row>
    <row r="36" spans="22:25" ht="12">
      <c r="V36" s="2">
        <v>30</v>
      </c>
      <c r="W36" s="6">
        <v>151</v>
      </c>
      <c r="X36" s="4">
        <v>137</v>
      </c>
      <c r="Y36" s="31">
        <v>109</v>
      </c>
    </row>
    <row r="37" spans="22:25" ht="12">
      <c r="V37" s="2">
        <v>31</v>
      </c>
      <c r="W37" s="6">
        <v>163</v>
      </c>
      <c r="X37" s="4">
        <v>147</v>
      </c>
      <c r="Y37" s="31">
        <v>118</v>
      </c>
    </row>
    <row r="38" spans="22:25" ht="12">
      <c r="V38" s="2">
        <v>32</v>
      </c>
      <c r="W38" s="6">
        <v>175</v>
      </c>
      <c r="X38" s="4">
        <v>159</v>
      </c>
      <c r="Y38" s="31">
        <v>128</v>
      </c>
    </row>
    <row r="39" spans="22:25" ht="12">
      <c r="V39" s="2">
        <v>33</v>
      </c>
      <c r="W39" s="6">
        <v>187</v>
      </c>
      <c r="X39" s="4">
        <v>170</v>
      </c>
      <c r="Y39" s="31">
        <v>138</v>
      </c>
    </row>
    <row r="40" spans="22:25" ht="12">
      <c r="V40" s="2">
        <v>34</v>
      </c>
      <c r="W40" s="6">
        <v>200</v>
      </c>
      <c r="X40" s="4">
        <v>182</v>
      </c>
      <c r="Y40" s="31">
        <v>148</v>
      </c>
    </row>
    <row r="41" spans="22:25" ht="12">
      <c r="V41" s="2">
        <v>35</v>
      </c>
      <c r="W41" s="6">
        <v>213</v>
      </c>
      <c r="X41" s="4">
        <v>195</v>
      </c>
      <c r="Y41" s="31">
        <v>159</v>
      </c>
    </row>
    <row r="42" spans="22:25" ht="12">
      <c r="V42" s="2">
        <v>36</v>
      </c>
      <c r="W42" s="6">
        <v>227</v>
      </c>
      <c r="X42" s="4">
        <v>208</v>
      </c>
      <c r="Y42" s="31">
        <v>171</v>
      </c>
    </row>
    <row r="43" spans="22:25" ht="12">
      <c r="V43" s="2">
        <v>37</v>
      </c>
      <c r="W43" s="6">
        <v>241</v>
      </c>
      <c r="X43" s="4">
        <v>221</v>
      </c>
      <c r="Y43" s="31">
        <v>182</v>
      </c>
    </row>
    <row r="44" spans="22:25" ht="12">
      <c r="V44" s="2">
        <v>38</v>
      </c>
      <c r="W44" s="6">
        <v>256</v>
      </c>
      <c r="X44" s="4">
        <v>235</v>
      </c>
      <c r="Y44" s="31">
        <v>194</v>
      </c>
    </row>
    <row r="45" spans="22:25" ht="12">
      <c r="V45" s="2">
        <v>39</v>
      </c>
      <c r="W45" s="6">
        <v>271</v>
      </c>
      <c r="X45" s="4">
        <v>249</v>
      </c>
      <c r="Y45" s="31">
        <v>207</v>
      </c>
    </row>
    <row r="46" spans="22:25" ht="12">
      <c r="V46" s="2">
        <v>40</v>
      </c>
      <c r="W46" s="24">
        <v>286</v>
      </c>
      <c r="X46" s="25">
        <v>264</v>
      </c>
      <c r="Y46" s="32">
        <v>220</v>
      </c>
    </row>
  </sheetData>
  <sheetProtection/>
  <mergeCells count="1">
    <mergeCell ref="C21:D21"/>
  </mergeCells>
  <dataValidations count="1">
    <dataValidation type="list" allowBlank="1" showInputMessage="1" showErrorMessage="1" sqref="D9">
      <formula1>$W$6:$Y$6</formula1>
    </dataValidation>
  </dataValidations>
  <printOptions/>
  <pageMargins left="0.33" right="0.2" top="0.71" bottom="1" header="0.5" footer="0.5"/>
  <pageSetup horizontalDpi="200" verticalDpi="200" orientation="landscape" paperSize="9" r:id="rId1"/>
  <headerFooter alignWithMargins="0">
    <oddFooter>&amp;L&amp;F;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6384" width="9.140625" style="2" customWidth="1"/>
  </cols>
  <sheetData>
    <row r="2" ht="12.75">
      <c r="B2" s="5" t="s">
        <v>21</v>
      </c>
    </row>
    <row r="4" ht="12.75">
      <c r="D4" s="2" t="s">
        <v>22</v>
      </c>
    </row>
    <row r="7" ht="12.75">
      <c r="D7" s="2" t="s">
        <v>23</v>
      </c>
    </row>
    <row r="9" ht="14.25">
      <c r="B9" s="2" t="s">
        <v>26</v>
      </c>
    </row>
    <row r="12" ht="12">
      <c r="B12" s="2" t="s">
        <v>20</v>
      </c>
    </row>
    <row r="17" ht="12.75">
      <c r="C17" s="17" t="s">
        <v>24</v>
      </c>
    </row>
    <row r="19" spans="3:4" ht="12.75">
      <c r="C19" s="17" t="s">
        <v>25</v>
      </c>
      <c r="D19" s="17"/>
    </row>
  </sheetData>
  <sheetProtection password="FD55" sheet="1"/>
  <printOptions/>
  <pageMargins left="0.75" right="0.75" top="1" bottom="1" header="0.5" footer="0.5"/>
  <pageSetup horizontalDpi="600" verticalDpi="600" orientation="portrait" paperSize="9" r:id="rId7"/>
  <headerFooter alignWithMargins="0">
    <oddFooter>&amp;L&amp;A&amp;R&amp;D</oddFooter>
  </headerFooter>
  <legacyDrawing r:id="rId6"/>
  <oleObjects>
    <oleObject progId="Equation.3" shapeId="100803952" r:id="rId1"/>
    <oleObject progId="Equation.3" shapeId="100807146" r:id="rId2"/>
    <oleObject progId="Equation.3" shapeId="100816409" r:id="rId3"/>
    <oleObject progId="Equation.3" shapeId="100818246" r:id="rId4"/>
    <oleObject progId="Equation.3" shapeId="10081999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Anglia Polytechnic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Biomeasurement Calculation Sheets</dc:title>
  <dc:subject>Statistical Tests</dc:subject>
  <dc:creator>Microsoft Select Agreement</dc:creator>
  <cp:keywords/>
  <dc:description/>
  <cp:lastModifiedBy>Hawkins, Dawn</cp:lastModifiedBy>
  <cp:lastPrinted>2005-07-12T14:44:11Z</cp:lastPrinted>
  <dcterms:created xsi:type="dcterms:W3CDTF">2004-04-14T11:57:59Z</dcterms:created>
  <dcterms:modified xsi:type="dcterms:W3CDTF">2019-04-19T08:21:00Z</dcterms:modified>
  <cp:category/>
  <cp:version/>
  <cp:contentType/>
  <cp:contentStatus/>
</cp:coreProperties>
</file>