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260" activeTab="0"/>
  </bookViews>
  <sheets>
    <sheet name="X x Y Chi²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<sst xmlns="http://schemas.openxmlformats.org/spreadsheetml/2006/main" count="56" uniqueCount="52">
  <si>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Calculation Space</t>
  </si>
  <si>
    <t>Calculation of Chi²</t>
  </si>
  <si>
    <t>df</t>
  </si>
  <si>
    <t>Total</t>
  </si>
  <si>
    <t>O-E</t>
  </si>
  <si>
    <t>a</t>
  </si>
  <si>
    <t>STEP 1</t>
  </si>
  <si>
    <r>
      <t>e.g.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There is no difference between the observed frequency distribution and that expected.</t>
    </r>
  </si>
  <si>
    <t>STEP 2</t>
  </si>
  <si>
    <t>STEP 3</t>
  </si>
  <si>
    <t>Calculate the Test Statistic</t>
  </si>
  <si>
    <t>Degrees of</t>
  </si>
  <si>
    <t>Freedom (df)</t>
  </si>
  <si>
    <r>
      <t>c</t>
    </r>
    <r>
      <rPr>
        <sz val="10"/>
        <rFont val="Arial"/>
        <family val="0"/>
      </rPr>
      <t>² =</t>
    </r>
  </si>
  <si>
    <t>STEP 4</t>
  </si>
  <si>
    <t>Is the result Statistically Significant?</t>
  </si>
  <si>
    <t xml:space="preserve">Calculated X² </t>
  </si>
  <si>
    <t xml:space="preserve">Critical X² </t>
  </si>
  <si>
    <t xml:space="preserve">a = </t>
  </si>
  <si>
    <t>TOTALS</t>
  </si>
  <si>
    <t>Row</t>
  </si>
  <si>
    <t>Col</t>
  </si>
  <si>
    <t>Observed Frequency (O)</t>
  </si>
  <si>
    <t>Expected Frequency (E)</t>
  </si>
  <si>
    <t>(O-E)2</t>
  </si>
  <si>
    <t>(O-E)2/E</t>
  </si>
  <si>
    <t>DF</t>
  </si>
  <si>
    <t>P</t>
  </si>
  <si>
    <t>X</t>
  </si>
  <si>
    <t>Y</t>
  </si>
  <si>
    <t>Select</t>
  </si>
  <si>
    <t>p</t>
  </si>
  <si>
    <t>Categories</t>
  </si>
  <si>
    <t>First Set of Categories</t>
  </si>
  <si>
    <t>Second</t>
  </si>
  <si>
    <t>Set</t>
  </si>
  <si>
    <t xml:space="preserve">of </t>
  </si>
  <si>
    <t>N Rows</t>
  </si>
  <si>
    <t>N Cols</t>
  </si>
  <si>
    <t>Critical Values</t>
  </si>
  <si>
    <t>Observed Values</t>
  </si>
  <si>
    <t>Expected Values</t>
  </si>
  <si>
    <t>Chi²</t>
  </si>
  <si>
    <t>Reject or Accept your Null Hypothesis</t>
  </si>
  <si>
    <r>
      <t>State your Null Hypothesis (H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</si>
  <si>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>Choose a critical significance level 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</si>
  <si>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Two-way Chi-Square Test</t>
  </si>
  <si>
    <t xml:space="preserve">Biomeasurement 4e Calculation Sheet by Toby Carter &amp; Dawn Hawkins </t>
  </si>
  <si>
    <t>Select from dropdown menu.</t>
  </si>
  <si>
    <t>Enter your observed frequencies in the white cells below.</t>
  </si>
  <si>
    <t>If you have less than 10x4 Categories then leave the rest of the cells blank.</t>
  </si>
  <si>
    <t>©Hawkins &amp; Carter 2019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</si>
</sst>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000000000"/>
    <numFmt numFmtId="177" formatCode="0.00000000"/>
    <numFmt numFmtId="178" formatCode="0.0000000"/>
    <numFmt numFmtId="179" formatCode="0.000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7" fontId="0" fillId="34" borderId="10" xfId="0" applyNumberFormat="1" applyFill="1" applyBorder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/>
    </xf>
    <xf numFmtId="167" fontId="0" fillId="34" borderId="10" xfId="0" applyNumberFormat="1" applyFill="1" applyBorder="1" applyAlignment="1" applyProtection="1">
      <alignment/>
      <protection/>
    </xf>
    <xf numFmtId="0" fontId="3" fillId="33" borderId="0" xfId="0" applyFont="1" applyFill="1" applyAlignment="1">
      <alignment horizontal="right"/>
    </xf>
    <xf numFmtId="0" fontId="0" fillId="35" borderId="10" xfId="0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2" fontId="0" fillId="34" borderId="12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7" borderId="10" xfId="0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6" fillId="3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PageLayoutView="0" workbookViewId="0" topLeftCell="A4">
      <selection activeCell="K14" sqref="K14"/>
    </sheetView>
  </sheetViews>
  <sheetFormatPr defaultColWidth="9.140625" defaultRowHeight="12.75"/>
  <cols>
    <col min="1" max="12" width="9.140625" style="10" customWidth="1"/>
    <col min="13" max="13" width="16.00390625" style="13" customWidth="1"/>
    <col min="14" max="14" width="9.140625" style="12" customWidth="1"/>
    <col min="15" max="17" width="9.7109375" style="10" customWidth="1"/>
    <col min="18" max="18" width="12.421875" style="10" bestFit="1" customWidth="1"/>
    <col min="19" max="21" width="9.140625" style="10" customWidth="1"/>
    <col min="22" max="27" width="0" style="10" hidden="1" customWidth="1"/>
    <col min="28" max="16384" width="9.140625" style="10" customWidth="1"/>
  </cols>
  <sheetData>
    <row r="1" spans="2:13" ht="17.25">
      <c r="B1" s="54" t="s">
        <v>47</v>
      </c>
      <c r="C1" s="2"/>
      <c r="D1" s="2"/>
      <c r="E1" s="2"/>
      <c r="F1" s="2"/>
      <c r="G1" s="2"/>
      <c r="H1" s="2"/>
      <c r="I1" s="2"/>
      <c r="J1" s="2"/>
      <c r="K1" s="2"/>
      <c r="M1" s="12"/>
    </row>
    <row r="2" spans="2:13" ht="18">
      <c r="B2" s="55" t="s">
        <v>46</v>
      </c>
      <c r="C2" s="9"/>
      <c r="D2" s="9"/>
      <c r="E2" s="9"/>
      <c r="F2" s="9"/>
      <c r="G2" s="9"/>
      <c r="H2" s="9"/>
      <c r="I2" s="9"/>
      <c r="J2" s="9"/>
      <c r="K2" s="9"/>
      <c r="M2" s="11" t="s">
        <v>0</v>
      </c>
    </row>
    <row r="3" spans="2:11" ht="12.7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s="49" customFormat="1" ht="15.75">
      <c r="A4" s="8" t="s">
        <v>6</v>
      </c>
      <c r="B4" s="8" t="s">
        <v>44</v>
      </c>
      <c r="C4" s="8"/>
      <c r="D4" s="8"/>
      <c r="E4" s="39"/>
      <c r="F4" s="39"/>
      <c r="G4" s="39"/>
      <c r="H4" s="39"/>
      <c r="I4" s="39"/>
      <c r="J4" s="39"/>
      <c r="K4" s="39"/>
      <c r="M4" s="50" t="s">
        <v>1</v>
      </c>
      <c r="N4" s="51"/>
    </row>
    <row r="5" spans="1:22" ht="15.75">
      <c r="A5" s="1"/>
      <c r="B5" s="21" t="s">
        <v>7</v>
      </c>
      <c r="C5" s="21"/>
      <c r="D5" s="21"/>
      <c r="E5" s="21"/>
      <c r="F5" s="21"/>
      <c r="G5" s="21"/>
      <c r="H5" s="21"/>
      <c r="I5" s="21"/>
      <c r="J5" s="21"/>
      <c r="K5" s="21"/>
      <c r="N5" s="10"/>
      <c r="V5" s="10" t="s">
        <v>39</v>
      </c>
    </row>
    <row r="6" spans="1:27" ht="12.75">
      <c r="A6" s="1"/>
      <c r="B6" s="21"/>
      <c r="C6" s="21"/>
      <c r="D6" s="21"/>
      <c r="E6" s="21"/>
      <c r="F6" s="21"/>
      <c r="G6" s="1"/>
      <c r="H6" s="1"/>
      <c r="I6" s="1"/>
      <c r="J6" s="1"/>
      <c r="K6" s="1"/>
      <c r="N6" s="33"/>
      <c r="O6" s="33" t="s">
        <v>19</v>
      </c>
      <c r="P6" s="33">
        <f>SUM(P8:P23)</f>
        <v>0</v>
      </c>
      <c r="Q6" s="33">
        <f>SUM(Q8:Q47)</f>
        <v>0</v>
      </c>
      <c r="R6" s="33">
        <f>SUM(R8:R47)</f>
        <v>0</v>
      </c>
      <c r="S6" s="33">
        <f>SUM(S8:S47)</f>
        <v>0</v>
      </c>
      <c r="T6" s="34">
        <f>SUM(T8:T47)</f>
        <v>0</v>
      </c>
      <c r="V6" s="1"/>
      <c r="W6" s="19" t="s">
        <v>5</v>
      </c>
      <c r="X6" s="1"/>
      <c r="Y6" s="1"/>
      <c r="Z6" s="1"/>
      <c r="AA6" s="1"/>
    </row>
    <row r="7" spans="1:27" ht="12.75">
      <c r="A7" s="8" t="s">
        <v>8</v>
      </c>
      <c r="B7" s="52" t="s">
        <v>45</v>
      </c>
      <c r="C7" s="52"/>
      <c r="D7" s="52"/>
      <c r="E7" s="52"/>
      <c r="F7" s="1"/>
      <c r="G7" s="22" t="s">
        <v>18</v>
      </c>
      <c r="H7" s="20">
        <v>0.05</v>
      </c>
      <c r="I7" s="53" t="s">
        <v>48</v>
      </c>
      <c r="J7" s="1"/>
      <c r="K7" s="1"/>
      <c r="N7" s="33" t="s">
        <v>20</v>
      </c>
      <c r="O7" s="33" t="s">
        <v>21</v>
      </c>
      <c r="P7" s="33" t="s">
        <v>22</v>
      </c>
      <c r="Q7" s="33" t="s">
        <v>23</v>
      </c>
      <c r="R7" s="33" t="s">
        <v>4</v>
      </c>
      <c r="S7" s="33" t="s">
        <v>24</v>
      </c>
      <c r="T7" s="33" t="s">
        <v>25</v>
      </c>
      <c r="V7" s="1" t="s">
        <v>2</v>
      </c>
      <c r="W7" s="1">
        <v>0.9</v>
      </c>
      <c r="X7" s="1">
        <v>0.5</v>
      </c>
      <c r="Y7" s="1">
        <v>0.1</v>
      </c>
      <c r="Z7" s="1">
        <v>0.05</v>
      </c>
      <c r="AA7" s="1">
        <v>0.01</v>
      </c>
    </row>
    <row r="8" spans="1:27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N8" s="33">
        <v>1</v>
      </c>
      <c r="O8" s="33">
        <v>1</v>
      </c>
      <c r="P8" s="33">
        <f aca="true" t="shared" si="0" ref="P8:P47">INDEX($C$15:$F$24,N8,O8)</f>
        <v>0</v>
      </c>
      <c r="Q8" s="33">
        <f aca="true" t="shared" si="1" ref="Q8:Q47">INDEX($C$28:$F$37,N8,O8)</f>
      </c>
      <c r="R8" s="33">
        <f aca="true" t="shared" si="2" ref="R8:R23">IF(P8&lt;&gt;0,P8-Q8,"")</f>
      </c>
      <c r="S8" s="33">
        <f aca="true" t="shared" si="3" ref="S8:S23">IF(ISNUMBER(R8),R8^2,"")</f>
      </c>
      <c r="T8" s="33">
        <f aca="true" t="shared" si="4" ref="T8:T23">IF(ISNUMBER(S8),S8/Q8,"")</f>
      </c>
      <c r="V8" s="1">
        <v>1</v>
      </c>
      <c r="W8" s="10">
        <v>0.016</v>
      </c>
      <c r="X8" s="10">
        <v>0.455</v>
      </c>
      <c r="Y8" s="10">
        <v>2.706</v>
      </c>
      <c r="Z8" s="10">
        <v>3.841</v>
      </c>
      <c r="AA8" s="10">
        <v>6.635</v>
      </c>
    </row>
    <row r="9" spans="1:27" ht="12.75">
      <c r="A9" s="8" t="s">
        <v>9</v>
      </c>
      <c r="B9" s="8" t="s">
        <v>10</v>
      </c>
      <c r="C9" s="8"/>
      <c r="D9" s="8"/>
      <c r="E9" s="1"/>
      <c r="F9" s="1"/>
      <c r="G9" s="56"/>
      <c r="H9" s="57"/>
      <c r="I9" s="1"/>
      <c r="J9" s="1"/>
      <c r="K9" s="1"/>
      <c r="N9" s="33">
        <v>1</v>
      </c>
      <c r="O9" s="33">
        <v>2</v>
      </c>
      <c r="P9" s="33">
        <f t="shared" si="0"/>
        <v>0</v>
      </c>
      <c r="Q9" s="33">
        <f t="shared" si="1"/>
      </c>
      <c r="R9" s="33">
        <f t="shared" si="2"/>
      </c>
      <c r="S9" s="33">
        <f t="shared" si="3"/>
      </c>
      <c r="T9" s="33">
        <f t="shared" si="4"/>
      </c>
      <c r="V9" s="1">
        <v>2</v>
      </c>
      <c r="W9" s="10">
        <v>0.211</v>
      </c>
      <c r="X9" s="10">
        <v>1.386</v>
      </c>
      <c r="Y9" s="10">
        <v>4.605</v>
      </c>
      <c r="Z9" s="10">
        <v>5.991</v>
      </c>
      <c r="AA9" s="10">
        <v>9.21</v>
      </c>
    </row>
    <row r="10" spans="2:27" ht="12">
      <c r="B10" s="56" t="s">
        <v>49</v>
      </c>
      <c r="C10" s="56"/>
      <c r="D10" s="56"/>
      <c r="E10" s="56"/>
      <c r="F10" s="56"/>
      <c r="G10" s="56"/>
      <c r="H10" s="57"/>
      <c r="I10" s="1"/>
      <c r="J10" s="1"/>
      <c r="K10" s="1"/>
      <c r="N10" s="33">
        <v>1</v>
      </c>
      <c r="O10" s="33">
        <v>3</v>
      </c>
      <c r="P10" s="33">
        <f t="shared" si="0"/>
        <v>0</v>
      </c>
      <c r="Q10" s="33">
        <f t="shared" si="1"/>
      </c>
      <c r="R10" s="33">
        <f t="shared" si="2"/>
      </c>
      <c r="S10" s="33">
        <f t="shared" si="3"/>
      </c>
      <c r="T10" s="33">
        <f t="shared" si="4"/>
      </c>
      <c r="V10" s="1">
        <v>3</v>
      </c>
      <c r="W10" s="10">
        <v>0.584</v>
      </c>
      <c r="X10" s="10">
        <v>2.366</v>
      </c>
      <c r="Y10" s="10">
        <v>6.251</v>
      </c>
      <c r="Z10" s="10">
        <v>7.815</v>
      </c>
      <c r="AA10" s="10">
        <v>11.345</v>
      </c>
    </row>
    <row r="11" spans="2:27" ht="17.25">
      <c r="B11" s="56" t="s">
        <v>50</v>
      </c>
      <c r="C11" s="56"/>
      <c r="D11" s="56"/>
      <c r="E11" s="56"/>
      <c r="F11" s="56"/>
      <c r="K11" s="6" t="s">
        <v>11</v>
      </c>
      <c r="N11" s="33">
        <v>1</v>
      </c>
      <c r="O11" s="33">
        <v>4</v>
      </c>
      <c r="P11" s="33">
        <f t="shared" si="0"/>
        <v>0</v>
      </c>
      <c r="Q11" s="33">
        <f t="shared" si="1"/>
      </c>
      <c r="R11" s="33">
        <f t="shared" si="2"/>
      </c>
      <c r="S11" s="33">
        <f t="shared" si="3"/>
      </c>
      <c r="T11" s="33">
        <f t="shared" si="4"/>
      </c>
      <c r="V11" s="1">
        <v>4</v>
      </c>
      <c r="W11" s="10">
        <v>1.064</v>
      </c>
      <c r="X11" s="10">
        <v>3.357</v>
      </c>
      <c r="Y11" s="10">
        <v>7.779</v>
      </c>
      <c r="Z11" s="10">
        <v>9.488</v>
      </c>
      <c r="AA11" s="10">
        <v>13.277</v>
      </c>
    </row>
    <row r="12" spans="2:27" ht="17.25">
      <c r="B12" s="14" t="s">
        <v>40</v>
      </c>
      <c r="H12" s="3"/>
      <c r="J12" s="3"/>
      <c r="K12" s="6" t="s">
        <v>12</v>
      </c>
      <c r="N12" s="33">
        <v>2</v>
      </c>
      <c r="O12" s="33">
        <v>1</v>
      </c>
      <c r="P12" s="33">
        <f t="shared" si="0"/>
        <v>0</v>
      </c>
      <c r="Q12" s="33">
        <f t="shared" si="1"/>
      </c>
      <c r="R12" s="33">
        <f t="shared" si="2"/>
      </c>
      <c r="S12" s="33">
        <f t="shared" si="3"/>
      </c>
      <c r="T12" s="33">
        <f t="shared" si="4"/>
      </c>
      <c r="V12" s="1">
        <v>5</v>
      </c>
      <c r="W12" s="10">
        <v>1.61</v>
      </c>
      <c r="X12" s="10">
        <v>4.351</v>
      </c>
      <c r="Y12" s="10">
        <v>9.236</v>
      </c>
      <c r="Z12" s="10">
        <v>11.07</v>
      </c>
      <c r="AA12" s="10">
        <v>15.086</v>
      </c>
    </row>
    <row r="13" spans="2:27" ht="17.25">
      <c r="B13" s="14"/>
      <c r="D13" s="10" t="s">
        <v>33</v>
      </c>
      <c r="G13" s="5" t="s">
        <v>3</v>
      </c>
      <c r="K13" s="16"/>
      <c r="N13" s="33">
        <v>2</v>
      </c>
      <c r="O13" s="33">
        <v>2</v>
      </c>
      <c r="P13" s="33">
        <f t="shared" si="0"/>
        <v>0</v>
      </c>
      <c r="Q13" s="33">
        <f t="shared" si="1"/>
      </c>
      <c r="R13" s="33">
        <f t="shared" si="2"/>
      </c>
      <c r="S13" s="33">
        <f t="shared" si="3"/>
      </c>
      <c r="T13" s="33">
        <f t="shared" si="4"/>
      </c>
      <c r="V13" s="1">
        <v>6</v>
      </c>
      <c r="W13" s="10">
        <v>2.204</v>
      </c>
      <c r="X13" s="10">
        <v>5.348</v>
      </c>
      <c r="Y13" s="10">
        <v>10.645</v>
      </c>
      <c r="Z13" s="10">
        <v>12.592</v>
      </c>
      <c r="AA13" s="10">
        <v>16.812</v>
      </c>
    </row>
    <row r="14" spans="2:27" ht="12">
      <c r="B14" s="1"/>
      <c r="C14" s="3">
        <v>1</v>
      </c>
      <c r="D14" s="3">
        <v>2</v>
      </c>
      <c r="E14" s="3">
        <v>3</v>
      </c>
      <c r="F14" s="3">
        <v>4</v>
      </c>
      <c r="G14" s="1">
        <f aca="true" t="shared" si="5" ref="G14:G23">SUM(C15:F15)</f>
        <v>0</v>
      </c>
      <c r="K14" s="17">
        <f>O53</f>
        <v>1</v>
      </c>
      <c r="N14" s="33">
        <v>2</v>
      </c>
      <c r="O14" s="33">
        <v>3</v>
      </c>
      <c r="P14" s="33">
        <f t="shared" si="0"/>
        <v>0</v>
      </c>
      <c r="Q14" s="33">
        <f t="shared" si="1"/>
      </c>
      <c r="R14" s="33">
        <f t="shared" si="2"/>
      </c>
      <c r="S14" s="33">
        <f t="shared" si="3"/>
      </c>
      <c r="T14" s="33">
        <f t="shared" si="4"/>
      </c>
      <c r="V14" s="1">
        <v>7</v>
      </c>
      <c r="W14" s="10">
        <v>2.833</v>
      </c>
      <c r="X14" s="10">
        <v>6.346</v>
      </c>
      <c r="Y14" s="10">
        <v>12.017</v>
      </c>
      <c r="Z14" s="10">
        <v>14.067</v>
      </c>
      <c r="AA14" s="10">
        <v>18.475</v>
      </c>
    </row>
    <row r="15" spans="1:27" ht="12">
      <c r="A15" s="15" t="s">
        <v>34</v>
      </c>
      <c r="B15" s="5">
        <v>1</v>
      </c>
      <c r="C15" s="40"/>
      <c r="D15" s="41"/>
      <c r="E15" s="41"/>
      <c r="F15" s="42"/>
      <c r="G15" s="1">
        <f t="shared" si="5"/>
        <v>0</v>
      </c>
      <c r="N15" s="33">
        <v>2</v>
      </c>
      <c r="O15" s="33">
        <v>4</v>
      </c>
      <c r="P15" s="33">
        <f t="shared" si="0"/>
        <v>0</v>
      </c>
      <c r="Q15" s="33">
        <f t="shared" si="1"/>
      </c>
      <c r="R15" s="33">
        <f t="shared" si="2"/>
      </c>
      <c r="S15" s="33">
        <f t="shared" si="3"/>
      </c>
      <c r="T15" s="33">
        <f t="shared" si="4"/>
      </c>
      <c r="V15" s="1">
        <v>8</v>
      </c>
      <c r="W15" s="10">
        <v>3.49</v>
      </c>
      <c r="X15" s="10">
        <v>7.344</v>
      </c>
      <c r="Y15" s="10">
        <v>13.362</v>
      </c>
      <c r="Z15" s="10">
        <v>15.507</v>
      </c>
      <c r="AA15" s="10">
        <v>20.09</v>
      </c>
    </row>
    <row r="16" spans="1:27" ht="12">
      <c r="A16" s="15" t="s">
        <v>35</v>
      </c>
      <c r="B16" s="5">
        <v>2</v>
      </c>
      <c r="C16" s="43"/>
      <c r="D16" s="44"/>
      <c r="E16" s="44"/>
      <c r="F16" s="45"/>
      <c r="G16" s="1">
        <f t="shared" si="5"/>
        <v>0</v>
      </c>
      <c r="I16" s="5" t="s">
        <v>16</v>
      </c>
      <c r="J16" s="23" t="s">
        <v>13</v>
      </c>
      <c r="K16" s="18">
        <f>R52</f>
        <v>0</v>
      </c>
      <c r="N16" s="33">
        <v>3</v>
      </c>
      <c r="O16" s="33">
        <v>1</v>
      </c>
      <c r="P16" s="33">
        <f t="shared" si="0"/>
        <v>0</v>
      </c>
      <c r="Q16" s="33">
        <f t="shared" si="1"/>
      </c>
      <c r="R16" s="33">
        <f t="shared" si="2"/>
      </c>
      <c r="S16" s="33">
        <f t="shared" si="3"/>
      </c>
      <c r="T16" s="33">
        <f t="shared" si="4"/>
      </c>
      <c r="V16" s="1">
        <v>9</v>
      </c>
      <c r="W16" s="10">
        <v>4.168</v>
      </c>
      <c r="X16" s="10">
        <v>8.343</v>
      </c>
      <c r="Y16" s="10">
        <v>14.684</v>
      </c>
      <c r="Z16" s="10">
        <v>16.919</v>
      </c>
      <c r="AA16" s="10">
        <v>21.666</v>
      </c>
    </row>
    <row r="17" spans="1:27" ht="12">
      <c r="A17" s="15" t="s">
        <v>36</v>
      </c>
      <c r="B17" s="5">
        <v>3</v>
      </c>
      <c r="C17" s="43"/>
      <c r="D17" s="44"/>
      <c r="E17" s="44"/>
      <c r="F17" s="45"/>
      <c r="G17" s="1">
        <f t="shared" si="5"/>
        <v>0</v>
      </c>
      <c r="I17" s="5"/>
      <c r="J17" s="16"/>
      <c r="K17" s="16"/>
      <c r="N17" s="33">
        <v>3</v>
      </c>
      <c r="O17" s="33">
        <v>2</v>
      </c>
      <c r="P17" s="33">
        <f t="shared" si="0"/>
        <v>0</v>
      </c>
      <c r="Q17" s="33">
        <f t="shared" si="1"/>
      </c>
      <c r="R17" s="33">
        <f t="shared" si="2"/>
      </c>
      <c r="S17" s="33">
        <f t="shared" si="3"/>
      </c>
      <c r="T17" s="33">
        <f t="shared" si="4"/>
      </c>
      <c r="V17" s="1">
        <v>10</v>
      </c>
      <c r="W17" s="10">
        <v>4.865</v>
      </c>
      <c r="X17" s="10">
        <v>9.342</v>
      </c>
      <c r="Y17" s="10">
        <v>15.987</v>
      </c>
      <c r="Z17" s="10">
        <v>18.307</v>
      </c>
      <c r="AA17" s="10">
        <v>23.209</v>
      </c>
    </row>
    <row r="18" spans="1:27" ht="12">
      <c r="A18" s="15" t="s">
        <v>32</v>
      </c>
      <c r="B18" s="5">
        <v>4</v>
      </c>
      <c r="C18" s="43"/>
      <c r="D18" s="44"/>
      <c r="E18" s="44"/>
      <c r="F18" s="45"/>
      <c r="G18" s="1">
        <f t="shared" si="5"/>
        <v>0</v>
      </c>
      <c r="I18" s="5"/>
      <c r="J18" s="5"/>
      <c r="K18" s="5"/>
      <c r="N18" s="33">
        <v>3</v>
      </c>
      <c r="O18" s="33">
        <v>3</v>
      </c>
      <c r="P18" s="33">
        <f t="shared" si="0"/>
        <v>0</v>
      </c>
      <c r="Q18" s="33">
        <f t="shared" si="1"/>
      </c>
      <c r="R18" s="33">
        <f t="shared" si="2"/>
      </c>
      <c r="S18" s="33">
        <f t="shared" si="3"/>
      </c>
      <c r="T18" s="33">
        <f t="shared" si="4"/>
      </c>
      <c r="V18" s="1">
        <v>11</v>
      </c>
      <c r="W18" s="10">
        <v>5.578</v>
      </c>
      <c r="X18" s="10">
        <v>10.341</v>
      </c>
      <c r="Y18" s="10">
        <v>17.275</v>
      </c>
      <c r="Z18" s="10">
        <v>19.675</v>
      </c>
      <c r="AA18" s="10">
        <v>24.725</v>
      </c>
    </row>
    <row r="19" spans="1:27" ht="12">
      <c r="A19" s="15"/>
      <c r="B19" s="5">
        <v>5</v>
      </c>
      <c r="C19" s="43"/>
      <c r="D19" s="44"/>
      <c r="E19" s="44"/>
      <c r="F19" s="45"/>
      <c r="G19" s="1">
        <f t="shared" si="5"/>
        <v>0</v>
      </c>
      <c r="I19" s="5"/>
      <c r="J19" s="5"/>
      <c r="K19" s="5"/>
      <c r="N19" s="33">
        <v>3</v>
      </c>
      <c r="O19" s="33">
        <v>4</v>
      </c>
      <c r="P19" s="33">
        <f t="shared" si="0"/>
        <v>0</v>
      </c>
      <c r="Q19" s="33">
        <f t="shared" si="1"/>
      </c>
      <c r="R19" s="33">
        <f t="shared" si="2"/>
      </c>
      <c r="S19" s="33">
        <f t="shared" si="3"/>
      </c>
      <c r="T19" s="33">
        <f t="shared" si="4"/>
      </c>
      <c r="V19" s="1">
        <v>12</v>
      </c>
      <c r="W19" s="10">
        <v>6.304</v>
      </c>
      <c r="X19" s="10">
        <v>11.34</v>
      </c>
      <c r="Y19" s="10">
        <v>18.549</v>
      </c>
      <c r="Z19" s="10">
        <v>21.026</v>
      </c>
      <c r="AA19" s="10">
        <v>26.217</v>
      </c>
    </row>
    <row r="20" spans="1:27" ht="12">
      <c r="A20" s="15"/>
      <c r="B20" s="5">
        <v>6</v>
      </c>
      <c r="C20" s="43"/>
      <c r="D20" s="44"/>
      <c r="E20" s="44"/>
      <c r="F20" s="45"/>
      <c r="G20" s="1">
        <f t="shared" si="5"/>
        <v>0</v>
      </c>
      <c r="I20" s="5"/>
      <c r="J20" s="5"/>
      <c r="K20" s="5"/>
      <c r="N20" s="33">
        <v>4</v>
      </c>
      <c r="O20" s="33">
        <v>1</v>
      </c>
      <c r="P20" s="33">
        <f t="shared" si="0"/>
        <v>0</v>
      </c>
      <c r="Q20" s="33">
        <f t="shared" si="1"/>
      </c>
      <c r="R20" s="33">
        <f t="shared" si="2"/>
      </c>
      <c r="S20" s="33">
        <f t="shared" si="3"/>
      </c>
      <c r="T20" s="33">
        <f t="shared" si="4"/>
      </c>
      <c r="V20" s="1">
        <v>13</v>
      </c>
      <c r="W20" s="10">
        <v>7.042</v>
      </c>
      <c r="X20" s="10">
        <v>12.34</v>
      </c>
      <c r="Y20" s="10">
        <v>19.812</v>
      </c>
      <c r="Z20" s="10">
        <v>22.362</v>
      </c>
      <c r="AA20" s="10">
        <v>27.688</v>
      </c>
    </row>
    <row r="21" spans="1:27" ht="12">
      <c r="A21" s="15"/>
      <c r="B21" s="5">
        <v>7</v>
      </c>
      <c r="C21" s="43"/>
      <c r="D21" s="44"/>
      <c r="E21" s="44"/>
      <c r="F21" s="45"/>
      <c r="G21" s="1">
        <f t="shared" si="5"/>
        <v>0</v>
      </c>
      <c r="I21" s="5"/>
      <c r="J21" s="5"/>
      <c r="K21" s="5"/>
      <c r="N21" s="33">
        <v>4</v>
      </c>
      <c r="O21" s="33">
        <v>2</v>
      </c>
      <c r="P21" s="33">
        <f t="shared" si="0"/>
        <v>0</v>
      </c>
      <c r="Q21" s="33">
        <f t="shared" si="1"/>
      </c>
      <c r="R21" s="33">
        <f t="shared" si="2"/>
      </c>
      <c r="S21" s="33">
        <f t="shared" si="3"/>
      </c>
      <c r="T21" s="33">
        <f t="shared" si="4"/>
      </c>
      <c r="V21" s="1">
        <v>14</v>
      </c>
      <c r="W21" s="10">
        <v>7.79</v>
      </c>
      <c r="X21" s="10">
        <v>13.339</v>
      </c>
      <c r="Y21" s="10">
        <v>21.064</v>
      </c>
      <c r="Z21" s="10">
        <v>23.685</v>
      </c>
      <c r="AA21" s="10">
        <v>29.141</v>
      </c>
    </row>
    <row r="22" spans="1:27" ht="12">
      <c r="A22" s="15"/>
      <c r="B22" s="5">
        <v>8</v>
      </c>
      <c r="C22" s="43"/>
      <c r="D22" s="44"/>
      <c r="E22" s="44"/>
      <c r="F22" s="45"/>
      <c r="G22" s="1">
        <f t="shared" si="5"/>
        <v>0</v>
      </c>
      <c r="I22" s="5"/>
      <c r="J22" s="5"/>
      <c r="K22" s="5"/>
      <c r="N22" s="33">
        <v>4</v>
      </c>
      <c r="O22" s="33">
        <v>3</v>
      </c>
      <c r="P22" s="33">
        <f t="shared" si="0"/>
        <v>0</v>
      </c>
      <c r="Q22" s="33">
        <f t="shared" si="1"/>
      </c>
      <c r="R22" s="33">
        <f t="shared" si="2"/>
      </c>
      <c r="S22" s="33">
        <f t="shared" si="3"/>
      </c>
      <c r="T22" s="33">
        <f t="shared" si="4"/>
      </c>
      <c r="V22" s="1">
        <v>15</v>
      </c>
      <c r="W22" s="10">
        <v>8.547</v>
      </c>
      <c r="X22" s="10">
        <v>14.339</v>
      </c>
      <c r="Y22" s="10">
        <v>22.307</v>
      </c>
      <c r="Z22" s="10">
        <v>24.996</v>
      </c>
      <c r="AA22" s="10">
        <v>30.578</v>
      </c>
    </row>
    <row r="23" spans="1:27" ht="12">
      <c r="A23" s="15"/>
      <c r="B23" s="5">
        <v>9</v>
      </c>
      <c r="C23" s="43"/>
      <c r="D23" s="44"/>
      <c r="E23" s="44"/>
      <c r="F23" s="45"/>
      <c r="G23" s="1">
        <f t="shared" si="5"/>
        <v>0</v>
      </c>
      <c r="J23" s="5"/>
      <c r="K23" s="5"/>
      <c r="N23" s="33">
        <v>4</v>
      </c>
      <c r="O23" s="33">
        <v>4</v>
      </c>
      <c r="P23" s="33">
        <f t="shared" si="0"/>
        <v>0</v>
      </c>
      <c r="Q23" s="33">
        <f t="shared" si="1"/>
      </c>
      <c r="R23" s="33">
        <f t="shared" si="2"/>
      </c>
      <c r="S23" s="33">
        <f t="shared" si="3"/>
      </c>
      <c r="T23" s="33">
        <f t="shared" si="4"/>
      </c>
      <c r="V23" s="1">
        <v>16</v>
      </c>
      <c r="W23" s="10">
        <v>9.312</v>
      </c>
      <c r="X23" s="10">
        <v>15.338</v>
      </c>
      <c r="Y23" s="10">
        <v>23.542</v>
      </c>
      <c r="Z23" s="10">
        <v>26.296</v>
      </c>
      <c r="AA23" s="10">
        <v>32</v>
      </c>
    </row>
    <row r="24" spans="2:27" ht="12">
      <c r="B24" s="5">
        <v>10</v>
      </c>
      <c r="C24" s="46"/>
      <c r="D24" s="47"/>
      <c r="E24" s="47"/>
      <c r="F24" s="48"/>
      <c r="G24" s="1">
        <f>SUM(C15:F24)</f>
        <v>0</v>
      </c>
      <c r="N24" s="33">
        <v>5</v>
      </c>
      <c r="O24" s="33">
        <v>1</v>
      </c>
      <c r="P24" s="33">
        <f t="shared" si="0"/>
        <v>0</v>
      </c>
      <c r="Q24" s="33">
        <f t="shared" si="1"/>
      </c>
      <c r="R24" s="33">
        <f aca="true" t="shared" si="6" ref="R24:R47">IF(P24&lt;&gt;0,P24-Q24,"")</f>
      </c>
      <c r="S24" s="33">
        <f aca="true" t="shared" si="7" ref="S24:S47">IF(ISNUMBER(R24),R24^2,"")</f>
      </c>
      <c r="T24" s="33">
        <f aca="true" t="shared" si="8" ref="T24:T47">IF(ISNUMBER(S24),S24/Q24,"")</f>
      </c>
      <c r="V24" s="1">
        <v>17</v>
      </c>
      <c r="W24" s="10">
        <v>10.085</v>
      </c>
      <c r="X24" s="10">
        <v>16.338</v>
      </c>
      <c r="Y24" s="10">
        <v>24.769</v>
      </c>
      <c r="Z24" s="10">
        <v>27.587</v>
      </c>
      <c r="AA24" s="10">
        <v>33.409</v>
      </c>
    </row>
    <row r="25" spans="2:27" ht="12">
      <c r="B25" s="5" t="s">
        <v>3</v>
      </c>
      <c r="C25" s="1">
        <f>SUM(C15:C24)</f>
        <v>0</v>
      </c>
      <c r="D25" s="1">
        <f>SUM(D15:D24)</f>
        <v>0</v>
      </c>
      <c r="E25" s="1">
        <f>SUM(E15:E24)</f>
        <v>0</v>
      </c>
      <c r="F25" s="1">
        <f>SUM(F15:F24)</f>
        <v>0</v>
      </c>
      <c r="G25" s="1"/>
      <c r="I25" s="5" t="s">
        <v>17</v>
      </c>
      <c r="J25" s="23" t="s">
        <v>13</v>
      </c>
      <c r="K25" s="4">
        <f>INDEX($W$8:$AA$37,$O$53,MATCH($H$7,$W$7:$AA$7,0))</f>
        <v>3.841</v>
      </c>
      <c r="N25" s="33">
        <v>5</v>
      </c>
      <c r="O25" s="33">
        <v>2</v>
      </c>
      <c r="P25" s="33">
        <f t="shared" si="0"/>
        <v>0</v>
      </c>
      <c r="Q25" s="33">
        <f t="shared" si="1"/>
      </c>
      <c r="R25" s="33">
        <f t="shared" si="6"/>
      </c>
      <c r="S25" s="33">
        <f t="shared" si="7"/>
      </c>
      <c r="T25" s="33">
        <f t="shared" si="8"/>
      </c>
      <c r="V25" s="1">
        <v>18</v>
      </c>
      <c r="W25" s="10">
        <v>10.865</v>
      </c>
      <c r="X25" s="10">
        <v>17.338</v>
      </c>
      <c r="Y25" s="10">
        <v>25.989</v>
      </c>
      <c r="Z25" s="10">
        <v>28.869</v>
      </c>
      <c r="AA25" s="10">
        <v>34.805</v>
      </c>
    </row>
    <row r="26" spans="2:27" ht="15.75" customHeight="1">
      <c r="B26" s="14" t="s">
        <v>41</v>
      </c>
      <c r="C26" s="1"/>
      <c r="D26" s="1"/>
      <c r="E26" s="1"/>
      <c r="F26" s="1"/>
      <c r="G26" s="16"/>
      <c r="H26" s="16"/>
      <c r="I26" s="16"/>
      <c r="J26" s="16"/>
      <c r="K26" s="16"/>
      <c r="N26" s="33">
        <v>5</v>
      </c>
      <c r="O26" s="33">
        <v>3</v>
      </c>
      <c r="P26" s="33">
        <f t="shared" si="0"/>
        <v>0</v>
      </c>
      <c r="Q26" s="33">
        <f t="shared" si="1"/>
      </c>
      <c r="R26" s="33">
        <f t="shared" si="6"/>
      </c>
      <c r="S26" s="33">
        <f t="shared" si="7"/>
      </c>
      <c r="T26" s="33">
        <f t="shared" si="8"/>
      </c>
      <c r="V26" s="1">
        <v>19</v>
      </c>
      <c r="W26" s="10">
        <v>11.651</v>
      </c>
      <c r="X26" s="10">
        <v>18.338</v>
      </c>
      <c r="Y26" s="10">
        <v>27.204</v>
      </c>
      <c r="Z26" s="10">
        <v>30.144</v>
      </c>
      <c r="AA26" s="10">
        <v>36.191</v>
      </c>
    </row>
    <row r="27" spans="2:27" ht="12.75" customHeight="1">
      <c r="B27" s="14"/>
      <c r="G27" s="11"/>
      <c r="H27" s="11"/>
      <c r="N27" s="33">
        <v>5</v>
      </c>
      <c r="O27" s="33">
        <v>4</v>
      </c>
      <c r="P27" s="33">
        <f t="shared" si="0"/>
        <v>0</v>
      </c>
      <c r="Q27" s="33">
        <f t="shared" si="1"/>
      </c>
      <c r="R27" s="33">
        <f t="shared" si="6"/>
      </c>
      <c r="S27" s="33">
        <f t="shared" si="7"/>
      </c>
      <c r="T27" s="33">
        <f t="shared" si="8"/>
      </c>
      <c r="V27" s="1">
        <v>20</v>
      </c>
      <c r="W27" s="10">
        <v>12.443</v>
      </c>
      <c r="X27" s="10">
        <v>19.337</v>
      </c>
      <c r="Y27" s="10">
        <v>28.412</v>
      </c>
      <c r="Z27" s="10">
        <v>31.41</v>
      </c>
      <c r="AA27" s="10">
        <v>37.566</v>
      </c>
    </row>
    <row r="28" spans="3:27" ht="12">
      <c r="C28" s="24">
        <f aca="true" t="shared" si="9" ref="C28:F37">IF($G14&gt;0,IF(C$25&gt;0,$G14*C$25/$G$24,""),"")</f>
      </c>
      <c r="D28" s="25">
        <f t="shared" si="9"/>
      </c>
      <c r="E28" s="25">
        <f t="shared" si="9"/>
      </c>
      <c r="F28" s="26">
        <f t="shared" si="9"/>
      </c>
      <c r="N28" s="33">
        <v>6</v>
      </c>
      <c r="O28" s="33">
        <v>1</v>
      </c>
      <c r="P28" s="33">
        <f t="shared" si="0"/>
        <v>0</v>
      </c>
      <c r="Q28" s="33">
        <f t="shared" si="1"/>
      </c>
      <c r="R28" s="33">
        <f t="shared" si="6"/>
      </c>
      <c r="S28" s="33">
        <f t="shared" si="7"/>
      </c>
      <c r="T28" s="33">
        <f t="shared" si="8"/>
      </c>
      <c r="V28" s="1">
        <v>21</v>
      </c>
      <c r="W28" s="10">
        <v>13.24</v>
      </c>
      <c r="X28" s="10">
        <v>20.337</v>
      </c>
      <c r="Y28" s="10">
        <v>29.615</v>
      </c>
      <c r="Z28" s="10">
        <v>32.671</v>
      </c>
      <c r="AA28" s="10">
        <v>38.932</v>
      </c>
    </row>
    <row r="29" spans="3:27" ht="12.75" customHeight="1">
      <c r="C29" s="27">
        <f t="shared" si="9"/>
      </c>
      <c r="D29" s="28">
        <f t="shared" si="9"/>
      </c>
      <c r="E29" s="28">
        <f t="shared" si="9"/>
      </c>
      <c r="F29" s="29">
        <f t="shared" si="9"/>
      </c>
      <c r="H29" s="5"/>
      <c r="N29" s="33">
        <v>6</v>
      </c>
      <c r="O29" s="33">
        <v>2</v>
      </c>
      <c r="P29" s="33">
        <f t="shared" si="0"/>
        <v>0</v>
      </c>
      <c r="Q29" s="33">
        <f t="shared" si="1"/>
      </c>
      <c r="R29" s="33">
        <f t="shared" si="6"/>
      </c>
      <c r="S29" s="33">
        <f t="shared" si="7"/>
      </c>
      <c r="T29" s="33">
        <f t="shared" si="8"/>
      </c>
      <c r="V29" s="1">
        <v>22</v>
      </c>
      <c r="W29" s="10">
        <v>14.041</v>
      </c>
      <c r="X29" s="10">
        <v>21.337</v>
      </c>
      <c r="Y29" s="10">
        <v>30.813</v>
      </c>
      <c r="Z29" s="10">
        <v>33.924</v>
      </c>
      <c r="AA29" s="10">
        <v>40.289</v>
      </c>
    </row>
    <row r="30" spans="3:27" ht="12.75" customHeight="1">
      <c r="C30" s="27">
        <f t="shared" si="9"/>
      </c>
      <c r="D30" s="28">
        <f t="shared" si="9"/>
      </c>
      <c r="E30" s="28">
        <f t="shared" si="9"/>
      </c>
      <c r="F30" s="29">
        <f t="shared" si="9"/>
      </c>
      <c r="H30" s="5"/>
      <c r="N30" s="33">
        <v>6</v>
      </c>
      <c r="O30" s="33">
        <v>3</v>
      </c>
      <c r="P30" s="33">
        <f t="shared" si="0"/>
        <v>0</v>
      </c>
      <c r="Q30" s="33">
        <f t="shared" si="1"/>
      </c>
      <c r="R30" s="33">
        <f t="shared" si="6"/>
      </c>
      <c r="S30" s="33">
        <f t="shared" si="7"/>
      </c>
      <c r="T30" s="33">
        <f t="shared" si="8"/>
      </c>
      <c r="V30" s="1">
        <v>23</v>
      </c>
      <c r="W30" s="10">
        <v>14.848</v>
      </c>
      <c r="X30" s="10">
        <v>22.337</v>
      </c>
      <c r="Y30" s="10">
        <v>32.007</v>
      </c>
      <c r="Z30" s="10">
        <v>35.172</v>
      </c>
      <c r="AA30" s="10">
        <v>41.638</v>
      </c>
    </row>
    <row r="31" spans="3:27" ht="12.75" customHeight="1">
      <c r="C31" s="27">
        <f t="shared" si="9"/>
      </c>
      <c r="D31" s="28">
        <f t="shared" si="9"/>
      </c>
      <c r="E31" s="28">
        <f t="shared" si="9"/>
      </c>
      <c r="F31" s="29">
        <f t="shared" si="9"/>
      </c>
      <c r="H31" s="5"/>
      <c r="N31" s="33">
        <v>6</v>
      </c>
      <c r="O31" s="33">
        <v>4</v>
      </c>
      <c r="P31" s="33">
        <f t="shared" si="0"/>
        <v>0</v>
      </c>
      <c r="Q31" s="33">
        <f t="shared" si="1"/>
      </c>
      <c r="R31" s="33">
        <f t="shared" si="6"/>
      </c>
      <c r="S31" s="33">
        <f t="shared" si="7"/>
      </c>
      <c r="T31" s="33">
        <f t="shared" si="8"/>
      </c>
      <c r="V31" s="1">
        <v>24</v>
      </c>
      <c r="W31" s="10">
        <v>15.659</v>
      </c>
      <c r="X31" s="10">
        <v>23.337</v>
      </c>
      <c r="Y31" s="10">
        <v>33.196</v>
      </c>
      <c r="Z31" s="10">
        <v>36.415</v>
      </c>
      <c r="AA31" s="10">
        <v>42.98</v>
      </c>
    </row>
    <row r="32" spans="3:27" ht="12.75" customHeight="1">
      <c r="C32" s="27">
        <f t="shared" si="9"/>
      </c>
      <c r="D32" s="28">
        <f t="shared" si="9"/>
      </c>
      <c r="E32" s="28">
        <f t="shared" si="9"/>
      </c>
      <c r="F32" s="29">
        <f t="shared" si="9"/>
      </c>
      <c r="H32" s="5"/>
      <c r="N32" s="33">
        <v>7</v>
      </c>
      <c r="O32" s="33">
        <v>1</v>
      </c>
      <c r="P32" s="33">
        <f t="shared" si="0"/>
        <v>0</v>
      </c>
      <c r="Q32" s="33">
        <f t="shared" si="1"/>
      </c>
      <c r="R32" s="33">
        <f t="shared" si="6"/>
      </c>
      <c r="S32" s="33">
        <f t="shared" si="7"/>
      </c>
      <c r="T32" s="33">
        <f t="shared" si="8"/>
      </c>
      <c r="V32" s="1">
        <v>25</v>
      </c>
      <c r="W32" s="10">
        <v>16.473</v>
      </c>
      <c r="X32" s="10">
        <v>24.337</v>
      </c>
      <c r="Y32" s="10">
        <v>34.382</v>
      </c>
      <c r="Z32" s="10">
        <v>37.652</v>
      </c>
      <c r="AA32" s="10">
        <v>44.314</v>
      </c>
    </row>
    <row r="33" spans="3:27" ht="12.75" customHeight="1">
      <c r="C33" s="27">
        <f t="shared" si="9"/>
      </c>
      <c r="D33" s="28">
        <f t="shared" si="9"/>
      </c>
      <c r="E33" s="28">
        <f t="shared" si="9"/>
      </c>
      <c r="F33" s="29">
        <f t="shared" si="9"/>
      </c>
      <c r="H33" s="5"/>
      <c r="N33" s="33">
        <v>7</v>
      </c>
      <c r="O33" s="33">
        <v>2</v>
      </c>
      <c r="P33" s="33">
        <f t="shared" si="0"/>
        <v>0</v>
      </c>
      <c r="Q33" s="33">
        <f t="shared" si="1"/>
      </c>
      <c r="R33" s="33">
        <f t="shared" si="6"/>
      </c>
      <c r="S33" s="33">
        <f t="shared" si="7"/>
      </c>
      <c r="T33" s="33">
        <f t="shared" si="8"/>
      </c>
      <c r="V33" s="1">
        <v>26</v>
      </c>
      <c r="W33" s="10">
        <v>17.292</v>
      </c>
      <c r="X33" s="10">
        <v>25.336</v>
      </c>
      <c r="Y33" s="10">
        <v>35.563</v>
      </c>
      <c r="Z33" s="10">
        <v>38.885</v>
      </c>
      <c r="AA33" s="10">
        <v>45.642</v>
      </c>
    </row>
    <row r="34" spans="3:27" ht="12.75" customHeight="1">
      <c r="C34" s="27">
        <f t="shared" si="9"/>
      </c>
      <c r="D34" s="28">
        <f t="shared" si="9"/>
      </c>
      <c r="E34" s="28">
        <f t="shared" si="9"/>
      </c>
      <c r="F34" s="29">
        <f t="shared" si="9"/>
      </c>
      <c r="H34" s="5"/>
      <c r="N34" s="33">
        <v>7</v>
      </c>
      <c r="O34" s="33">
        <v>3</v>
      </c>
      <c r="P34" s="33">
        <f t="shared" si="0"/>
        <v>0</v>
      </c>
      <c r="Q34" s="33">
        <f t="shared" si="1"/>
      </c>
      <c r="R34" s="33">
        <f t="shared" si="6"/>
      </c>
      <c r="S34" s="33">
        <f t="shared" si="7"/>
      </c>
      <c r="T34" s="33">
        <f t="shared" si="8"/>
      </c>
      <c r="V34" s="1">
        <v>27</v>
      </c>
      <c r="W34" s="10">
        <v>18.114</v>
      </c>
      <c r="X34" s="10">
        <v>26.336</v>
      </c>
      <c r="Y34" s="10">
        <v>36.741</v>
      </c>
      <c r="Z34" s="10">
        <v>40.113</v>
      </c>
      <c r="AA34" s="10">
        <v>46.963</v>
      </c>
    </row>
    <row r="35" spans="3:27" ht="12.75" customHeight="1">
      <c r="C35" s="27">
        <f t="shared" si="9"/>
      </c>
      <c r="D35" s="28">
        <f t="shared" si="9"/>
      </c>
      <c r="E35" s="28">
        <f t="shared" si="9"/>
      </c>
      <c r="F35" s="29">
        <f t="shared" si="9"/>
      </c>
      <c r="H35" s="5"/>
      <c r="N35" s="33">
        <v>7</v>
      </c>
      <c r="O35" s="33">
        <v>4</v>
      </c>
      <c r="P35" s="33">
        <f t="shared" si="0"/>
        <v>0</v>
      </c>
      <c r="Q35" s="33">
        <f t="shared" si="1"/>
      </c>
      <c r="R35" s="33">
        <f t="shared" si="6"/>
      </c>
      <c r="S35" s="33">
        <f t="shared" si="7"/>
      </c>
      <c r="T35" s="33">
        <f t="shared" si="8"/>
      </c>
      <c r="V35" s="1">
        <v>28</v>
      </c>
      <c r="W35" s="10">
        <v>18.939</v>
      </c>
      <c r="X35" s="10">
        <v>27.336</v>
      </c>
      <c r="Y35" s="10">
        <v>37.916</v>
      </c>
      <c r="Z35" s="10">
        <v>41.337</v>
      </c>
      <c r="AA35" s="10">
        <v>48.278</v>
      </c>
    </row>
    <row r="36" spans="3:27" ht="12">
      <c r="C36" s="27">
        <f t="shared" si="9"/>
      </c>
      <c r="D36" s="28">
        <f t="shared" si="9"/>
      </c>
      <c r="E36" s="28">
        <f t="shared" si="9"/>
      </c>
      <c r="F36" s="29">
        <f t="shared" si="9"/>
      </c>
      <c r="H36" s="1"/>
      <c r="N36" s="33">
        <v>8</v>
      </c>
      <c r="O36" s="33">
        <v>1</v>
      </c>
      <c r="P36" s="33">
        <f t="shared" si="0"/>
        <v>0</v>
      </c>
      <c r="Q36" s="33">
        <f t="shared" si="1"/>
      </c>
      <c r="R36" s="33">
        <f t="shared" si="6"/>
      </c>
      <c r="S36" s="33">
        <f t="shared" si="7"/>
      </c>
      <c r="T36" s="33">
        <f t="shared" si="8"/>
      </c>
      <c r="V36" s="1">
        <v>29</v>
      </c>
      <c r="W36" s="10">
        <v>19.768</v>
      </c>
      <c r="X36" s="10">
        <v>28.336</v>
      </c>
      <c r="Y36" s="10">
        <v>39.087</v>
      </c>
      <c r="Z36" s="10">
        <v>42.557</v>
      </c>
      <c r="AA36" s="10">
        <v>49.588</v>
      </c>
    </row>
    <row r="37" spans="3:27" ht="12">
      <c r="C37" s="30">
        <f t="shared" si="9"/>
      </c>
      <c r="D37" s="31">
        <f t="shared" si="9"/>
      </c>
      <c r="E37" s="31">
        <f t="shared" si="9"/>
      </c>
      <c r="F37" s="32">
        <f t="shared" si="9"/>
      </c>
      <c r="H37" s="1"/>
      <c r="N37" s="33">
        <v>8</v>
      </c>
      <c r="O37" s="33">
        <v>2</v>
      </c>
      <c r="P37" s="33">
        <f t="shared" si="0"/>
        <v>0</v>
      </c>
      <c r="Q37" s="33">
        <f t="shared" si="1"/>
      </c>
      <c r="R37" s="33">
        <f t="shared" si="6"/>
      </c>
      <c r="S37" s="33">
        <f t="shared" si="7"/>
      </c>
      <c r="T37" s="33">
        <f t="shared" si="8"/>
      </c>
      <c r="V37" s="1">
        <v>30</v>
      </c>
      <c r="W37" s="10">
        <v>20.599</v>
      </c>
      <c r="X37" s="10">
        <v>29.336</v>
      </c>
      <c r="Y37" s="10">
        <v>40.256</v>
      </c>
      <c r="Z37" s="10">
        <v>43.773</v>
      </c>
      <c r="AA37" s="10">
        <v>50.892</v>
      </c>
    </row>
    <row r="38" spans="7:20" ht="12">
      <c r="G38" s="1"/>
      <c r="H38" s="1"/>
      <c r="N38" s="33">
        <v>8</v>
      </c>
      <c r="O38" s="33">
        <v>3</v>
      </c>
      <c r="P38" s="33">
        <f t="shared" si="0"/>
        <v>0</v>
      </c>
      <c r="Q38" s="33">
        <f t="shared" si="1"/>
      </c>
      <c r="R38" s="33">
        <f t="shared" si="6"/>
      </c>
      <c r="S38" s="33">
        <f t="shared" si="7"/>
      </c>
      <c r="T38" s="33">
        <f t="shared" si="8"/>
      </c>
    </row>
    <row r="39" spans="1:20" ht="12.75">
      <c r="A39" s="8" t="s">
        <v>14</v>
      </c>
      <c r="B39" s="8" t="s">
        <v>43</v>
      </c>
      <c r="C39" s="1"/>
      <c r="D39" s="1"/>
      <c r="E39" s="1"/>
      <c r="F39" s="7" t="str">
        <f>IF(K16&gt;K25,"REJECT","ACCEPT")</f>
        <v>ACCEPT</v>
      </c>
      <c r="G39" s="1"/>
      <c r="H39" s="1"/>
      <c r="N39" s="33">
        <v>8</v>
      </c>
      <c r="O39" s="33">
        <v>4</v>
      </c>
      <c r="P39" s="33">
        <f t="shared" si="0"/>
        <v>0</v>
      </c>
      <c r="Q39" s="33">
        <f t="shared" si="1"/>
      </c>
      <c r="R39" s="33">
        <f t="shared" si="6"/>
      </c>
      <c r="S39" s="33">
        <f t="shared" si="7"/>
      </c>
      <c r="T39" s="33">
        <f t="shared" si="8"/>
      </c>
    </row>
    <row r="40" spans="5:20" ht="12">
      <c r="E40" s="1"/>
      <c r="F40" s="1"/>
      <c r="G40" s="1"/>
      <c r="H40" s="1"/>
      <c r="N40" s="33">
        <v>9</v>
      </c>
      <c r="O40" s="33">
        <v>1</v>
      </c>
      <c r="P40" s="33">
        <f t="shared" si="0"/>
        <v>0</v>
      </c>
      <c r="Q40" s="33">
        <f t="shared" si="1"/>
      </c>
      <c r="R40" s="33">
        <f t="shared" si="6"/>
      </c>
      <c r="S40" s="33">
        <f t="shared" si="7"/>
      </c>
      <c r="T40" s="33">
        <f t="shared" si="8"/>
      </c>
    </row>
    <row r="41" spans="2:20" ht="12">
      <c r="B41" s="1" t="s">
        <v>15</v>
      </c>
      <c r="F41" s="7" t="str">
        <f>IF(K16&gt;K25,"YES","NO")</f>
        <v>NO</v>
      </c>
      <c r="N41" s="33">
        <v>9</v>
      </c>
      <c r="O41" s="33">
        <v>2</v>
      </c>
      <c r="P41" s="33">
        <f t="shared" si="0"/>
        <v>0</v>
      </c>
      <c r="Q41" s="33">
        <f t="shared" si="1"/>
      </c>
      <c r="R41" s="33">
        <f t="shared" si="6"/>
      </c>
      <c r="S41" s="33">
        <f t="shared" si="7"/>
      </c>
      <c r="T41" s="33">
        <f t="shared" si="8"/>
      </c>
    </row>
    <row r="42" spans="3:20" ht="12">
      <c r="C42" s="1"/>
      <c r="D42" s="1"/>
      <c r="E42" s="1"/>
      <c r="F42" s="1"/>
      <c r="G42" s="1"/>
      <c r="H42" s="1"/>
      <c r="N42" s="33">
        <v>9</v>
      </c>
      <c r="O42" s="33">
        <v>3</v>
      </c>
      <c r="P42" s="33">
        <f t="shared" si="0"/>
        <v>0</v>
      </c>
      <c r="Q42" s="33">
        <f t="shared" si="1"/>
      </c>
      <c r="R42" s="33">
        <f t="shared" si="6"/>
      </c>
      <c r="S42" s="33">
        <f t="shared" si="7"/>
      </c>
      <c r="T42" s="33">
        <f t="shared" si="8"/>
      </c>
    </row>
    <row r="43" spans="1:20" ht="12">
      <c r="A43" s="39" t="s">
        <v>51</v>
      </c>
      <c r="N43" s="33">
        <v>9</v>
      </c>
      <c r="O43" s="33">
        <v>4</v>
      </c>
      <c r="P43" s="33">
        <f t="shared" si="0"/>
        <v>0</v>
      </c>
      <c r="Q43" s="33">
        <f t="shared" si="1"/>
      </c>
      <c r="R43" s="33">
        <f t="shared" si="6"/>
      </c>
      <c r="S43" s="33">
        <f t="shared" si="7"/>
      </c>
      <c r="T43" s="33">
        <f t="shared" si="8"/>
      </c>
    </row>
    <row r="44" spans="14:20" ht="12">
      <c r="N44" s="33">
        <v>10</v>
      </c>
      <c r="O44" s="33">
        <v>1</v>
      </c>
      <c r="P44" s="33">
        <f t="shared" si="0"/>
        <v>0</v>
      </c>
      <c r="Q44" s="33">
        <f t="shared" si="1"/>
      </c>
      <c r="R44" s="33">
        <f t="shared" si="6"/>
      </c>
      <c r="S44" s="33">
        <f t="shared" si="7"/>
      </c>
      <c r="T44" s="33">
        <f t="shared" si="8"/>
      </c>
    </row>
    <row r="45" spans="1:20" ht="12">
      <c r="A45" s="39"/>
      <c r="N45" s="33">
        <v>10</v>
      </c>
      <c r="O45" s="33">
        <v>2</v>
      </c>
      <c r="P45" s="33">
        <f t="shared" si="0"/>
        <v>0</v>
      </c>
      <c r="Q45" s="33">
        <f t="shared" si="1"/>
      </c>
      <c r="R45" s="33">
        <f t="shared" si="6"/>
      </c>
      <c r="S45" s="33">
        <f t="shared" si="7"/>
      </c>
      <c r="T45" s="33">
        <f t="shared" si="8"/>
      </c>
    </row>
    <row r="46" spans="14:20" ht="12">
      <c r="N46" s="33">
        <v>10</v>
      </c>
      <c r="O46" s="33">
        <v>3</v>
      </c>
      <c r="P46" s="33">
        <f t="shared" si="0"/>
        <v>0</v>
      </c>
      <c r="Q46" s="33">
        <f t="shared" si="1"/>
      </c>
      <c r="R46" s="33">
        <f t="shared" si="6"/>
      </c>
      <c r="S46" s="33">
        <f t="shared" si="7"/>
      </c>
      <c r="T46" s="33">
        <f t="shared" si="8"/>
      </c>
    </row>
    <row r="47" spans="14:20" ht="12">
      <c r="N47" s="33">
        <v>10</v>
      </c>
      <c r="O47" s="33">
        <v>4</v>
      </c>
      <c r="P47" s="33">
        <f t="shared" si="0"/>
        <v>0</v>
      </c>
      <c r="Q47" s="33">
        <f t="shared" si="1"/>
      </c>
      <c r="R47" s="33">
        <f t="shared" si="6"/>
      </c>
      <c r="S47" s="33">
        <f t="shared" si="7"/>
      </c>
      <c r="T47" s="33">
        <f t="shared" si="8"/>
      </c>
    </row>
    <row r="48" ht="12">
      <c r="N48" s="10"/>
    </row>
    <row r="49" ht="12">
      <c r="N49" s="10"/>
    </row>
    <row r="51" spans="14:19" ht="12.75">
      <c r="N51" s="33" t="s">
        <v>37</v>
      </c>
      <c r="O51" s="33">
        <f>COUNT(G14:G23)-COUNTIF(G14:G23,0)</f>
        <v>0</v>
      </c>
      <c r="P51" s="33"/>
      <c r="Q51" s="33"/>
      <c r="R51" s="33"/>
      <c r="S51" s="11"/>
    </row>
    <row r="52" spans="1:18" ht="12">
      <c r="A52" s="1"/>
      <c r="B52" s="1"/>
      <c r="N52" s="33" t="s">
        <v>38</v>
      </c>
      <c r="O52" s="33">
        <f>COUNT(C25:F25)-COUNTIF(C25:F25,0)</f>
        <v>0</v>
      </c>
      <c r="P52" s="33"/>
      <c r="Q52" s="36" t="s">
        <v>42</v>
      </c>
      <c r="R52" s="37">
        <f>T6</f>
        <v>0</v>
      </c>
    </row>
    <row r="53" spans="1:19" ht="12">
      <c r="A53" s="1"/>
      <c r="B53" s="1"/>
      <c r="N53" s="35" t="s">
        <v>26</v>
      </c>
      <c r="O53" s="17">
        <f>(O51-1)*(O52-1)</f>
        <v>1</v>
      </c>
      <c r="P53" s="33"/>
      <c r="Q53" s="36" t="s">
        <v>27</v>
      </c>
      <c r="R53" s="37" t="e">
        <f>VLOOKUP(1,R58:S84,2,FALSE)</f>
        <v>#N/A</v>
      </c>
      <c r="S53" s="5"/>
    </row>
    <row r="54" spans="1:20" ht="12.75">
      <c r="A54" s="1"/>
      <c r="B54" s="1"/>
      <c r="N54" s="1"/>
      <c r="O54" s="1"/>
      <c r="P54" s="1"/>
      <c r="Q54" s="1"/>
      <c r="R54" s="1"/>
      <c r="S54" s="1"/>
      <c r="T54" s="11"/>
    </row>
    <row r="55" spans="1:19" ht="12">
      <c r="A55" s="1"/>
      <c r="B55" s="1"/>
      <c r="N55" s="1"/>
      <c r="O55" s="1"/>
      <c r="P55" s="1"/>
      <c r="Q55" s="1"/>
      <c r="R55" s="1"/>
      <c r="S55" s="1"/>
    </row>
    <row r="56" spans="1:20" ht="12">
      <c r="A56" s="1"/>
      <c r="B56" s="1"/>
      <c r="C56" s="1"/>
      <c r="N56" s="1"/>
      <c r="O56" s="1"/>
      <c r="P56" s="1"/>
      <c r="Q56" s="1"/>
      <c r="R56" s="1"/>
      <c r="S56" s="1"/>
      <c r="T56" s="5"/>
    </row>
    <row r="57" spans="14:20" ht="12">
      <c r="N57" s="38" t="s">
        <v>28</v>
      </c>
      <c r="O57" s="38" t="s">
        <v>29</v>
      </c>
      <c r="P57" s="38" t="s">
        <v>28</v>
      </c>
      <c r="Q57" s="38" t="s">
        <v>29</v>
      </c>
      <c r="R57" s="38" t="s">
        <v>30</v>
      </c>
      <c r="S57" t="s">
        <v>31</v>
      </c>
      <c r="T57" s="1"/>
    </row>
    <row r="58" spans="14:20" ht="12">
      <c r="N58" s="38">
        <v>2</v>
      </c>
      <c r="O58" s="38">
        <v>2</v>
      </c>
      <c r="P58" s="38">
        <f aca="true" t="shared" si="10" ref="P58:P84">COUNT($C$25:$F$25)-COUNTIF($C$25:$F$25,0)</f>
        <v>0</v>
      </c>
      <c r="Q58" s="38">
        <f>COUNT($G$14:$G$23)-COUNTIF($G$14:$G$23,0)</f>
        <v>0</v>
      </c>
      <c r="R58" s="38">
        <f aca="true" t="shared" si="11" ref="R58:R66">IF(P58=N58,IF(Q58=O58,1,0),0)</f>
        <v>0</v>
      </c>
      <c r="S58" t="e">
        <f>CHITEST($C$15:D16,$C$28:D29)</f>
        <v>#DIV/0!</v>
      </c>
      <c r="T58" s="1"/>
    </row>
    <row r="59" spans="14:20" ht="12">
      <c r="N59" s="38">
        <v>2</v>
      </c>
      <c r="O59" s="38">
        <v>3</v>
      </c>
      <c r="P59" s="38">
        <f t="shared" si="10"/>
        <v>0</v>
      </c>
      <c r="Q59" s="38">
        <f aca="true" t="shared" si="12" ref="Q59:Q84">COUNT($G$14:$G$23)-COUNTIF($G$14:$G$23,0)</f>
        <v>0</v>
      </c>
      <c r="R59" s="38">
        <f t="shared" si="11"/>
        <v>0</v>
      </c>
      <c r="S59" t="e">
        <f>CHITEST($C$15:D17,$C$28:D30)</f>
        <v>#DIV/0!</v>
      </c>
      <c r="T59" s="1"/>
    </row>
    <row r="60" spans="14:20" ht="12">
      <c r="N60" s="38">
        <v>2</v>
      </c>
      <c r="O60" s="38">
        <v>4</v>
      </c>
      <c r="P60" s="38">
        <f t="shared" si="10"/>
        <v>0</v>
      </c>
      <c r="Q60" s="38">
        <f t="shared" si="12"/>
        <v>0</v>
      </c>
      <c r="R60" s="38">
        <f t="shared" si="11"/>
        <v>0</v>
      </c>
      <c r="S60" t="e">
        <f>CHITEST($C$15:D18,$C$28:D31)</f>
        <v>#DIV/0!</v>
      </c>
      <c r="T60" s="1"/>
    </row>
    <row r="61" spans="14:20" ht="12">
      <c r="N61" s="38">
        <v>2</v>
      </c>
      <c r="O61" s="38">
        <v>5</v>
      </c>
      <c r="P61" s="38">
        <f t="shared" si="10"/>
        <v>0</v>
      </c>
      <c r="Q61" s="38">
        <f t="shared" si="12"/>
        <v>0</v>
      </c>
      <c r="R61" s="38">
        <f t="shared" si="11"/>
        <v>0</v>
      </c>
      <c r="S61" t="e">
        <f>CHITEST($C$15:D19,$C$28:D32)</f>
        <v>#DIV/0!</v>
      </c>
      <c r="T61" s="1"/>
    </row>
    <row r="62" spans="14:20" ht="12">
      <c r="N62" s="38">
        <v>2</v>
      </c>
      <c r="O62" s="38">
        <v>6</v>
      </c>
      <c r="P62" s="38">
        <f t="shared" si="10"/>
        <v>0</v>
      </c>
      <c r="Q62" s="38">
        <f t="shared" si="12"/>
        <v>0</v>
      </c>
      <c r="R62" s="38">
        <f t="shared" si="11"/>
        <v>0</v>
      </c>
      <c r="S62" t="e">
        <f>CHITEST($C$15:D20,$C$28:D33)</f>
        <v>#DIV/0!</v>
      </c>
      <c r="T62" s="1"/>
    </row>
    <row r="63" spans="14:20" ht="12">
      <c r="N63" s="38">
        <v>2</v>
      </c>
      <c r="O63" s="38">
        <v>7</v>
      </c>
      <c r="P63" s="38">
        <f t="shared" si="10"/>
        <v>0</v>
      </c>
      <c r="Q63" s="38">
        <f t="shared" si="12"/>
        <v>0</v>
      </c>
      <c r="R63" s="38">
        <f t="shared" si="11"/>
        <v>0</v>
      </c>
      <c r="S63" t="e">
        <f>CHITEST($C$15:D21,$C$28:D34)</f>
        <v>#DIV/0!</v>
      </c>
      <c r="T63" s="1"/>
    </row>
    <row r="64" spans="14:20" ht="12">
      <c r="N64" s="38">
        <v>2</v>
      </c>
      <c r="O64" s="38">
        <v>8</v>
      </c>
      <c r="P64" s="38">
        <f t="shared" si="10"/>
        <v>0</v>
      </c>
      <c r="Q64" s="38">
        <f t="shared" si="12"/>
        <v>0</v>
      </c>
      <c r="R64" s="38">
        <f t="shared" si="11"/>
        <v>0</v>
      </c>
      <c r="S64" t="e">
        <f>CHITEST($C$15:D22,$C$28:D35)</f>
        <v>#DIV/0!</v>
      </c>
      <c r="T64" s="1"/>
    </row>
    <row r="65" spans="14:20" ht="12">
      <c r="N65" s="38">
        <v>2</v>
      </c>
      <c r="O65" s="38">
        <v>9</v>
      </c>
      <c r="P65" s="38">
        <f t="shared" si="10"/>
        <v>0</v>
      </c>
      <c r="Q65" s="38">
        <f t="shared" si="12"/>
        <v>0</v>
      </c>
      <c r="R65" s="38">
        <f t="shared" si="11"/>
        <v>0</v>
      </c>
      <c r="S65" t="e">
        <f>CHITEST($C$15:D23,$C$28:D36)</f>
        <v>#DIV/0!</v>
      </c>
      <c r="T65" s="1"/>
    </row>
    <row r="66" spans="14:20" ht="12">
      <c r="N66" s="38">
        <v>2</v>
      </c>
      <c r="O66" s="38">
        <v>10</v>
      </c>
      <c r="P66" s="38">
        <f t="shared" si="10"/>
        <v>0</v>
      </c>
      <c r="Q66" s="38">
        <f t="shared" si="12"/>
        <v>0</v>
      </c>
      <c r="R66" s="38">
        <f t="shared" si="11"/>
        <v>0</v>
      </c>
      <c r="S66" t="e">
        <f>CHITEST($C$15:D24,$C$28:D37)</f>
        <v>#DIV/0!</v>
      </c>
      <c r="T66" s="1"/>
    </row>
    <row r="67" spans="14:20" ht="12">
      <c r="N67" s="38">
        <v>3</v>
      </c>
      <c r="O67" s="38">
        <v>2</v>
      </c>
      <c r="P67" s="38">
        <f t="shared" si="10"/>
        <v>0</v>
      </c>
      <c r="Q67" s="38">
        <f t="shared" si="12"/>
        <v>0</v>
      </c>
      <c r="R67" s="38">
        <f aca="true" t="shared" si="13" ref="R67:R84">IF(P67=N67,IF(Q67=O67,1,0),0)</f>
        <v>0</v>
      </c>
      <c r="S67" t="e">
        <f>CHITEST($C$15:E16,$C$28:E29)</f>
        <v>#DIV/0!</v>
      </c>
      <c r="T67" s="1"/>
    </row>
    <row r="68" spans="14:20" ht="12">
      <c r="N68" s="38">
        <v>3</v>
      </c>
      <c r="O68" s="38">
        <v>3</v>
      </c>
      <c r="P68" s="38">
        <f t="shared" si="10"/>
        <v>0</v>
      </c>
      <c r="Q68" s="38">
        <f t="shared" si="12"/>
        <v>0</v>
      </c>
      <c r="R68" s="38">
        <f t="shared" si="13"/>
        <v>0</v>
      </c>
      <c r="S68" t="e">
        <f>CHITEST($C$15:E17,$C$28:E30)</f>
        <v>#DIV/0!</v>
      </c>
      <c r="T68" s="1"/>
    </row>
    <row r="69" spans="14:20" ht="12">
      <c r="N69" s="38">
        <v>3</v>
      </c>
      <c r="O69" s="38">
        <v>4</v>
      </c>
      <c r="P69" s="38">
        <f t="shared" si="10"/>
        <v>0</v>
      </c>
      <c r="Q69" s="38">
        <f t="shared" si="12"/>
        <v>0</v>
      </c>
      <c r="R69" s="38">
        <f t="shared" si="13"/>
        <v>0</v>
      </c>
      <c r="S69" t="e">
        <f>CHITEST($C$15:E18,$C$28:E31)</f>
        <v>#DIV/0!</v>
      </c>
      <c r="T69" s="1"/>
    </row>
    <row r="70" spans="14:19" ht="12">
      <c r="N70" s="38">
        <v>3</v>
      </c>
      <c r="O70" s="38">
        <v>5</v>
      </c>
      <c r="P70" s="38">
        <f t="shared" si="10"/>
        <v>0</v>
      </c>
      <c r="Q70" s="38">
        <f t="shared" si="12"/>
        <v>0</v>
      </c>
      <c r="R70" s="38">
        <f t="shared" si="13"/>
        <v>0</v>
      </c>
      <c r="S70" t="e">
        <f>CHITEST($C$15:E19,$C$28:E32)</f>
        <v>#DIV/0!</v>
      </c>
    </row>
    <row r="71" spans="14:19" ht="12">
      <c r="N71" s="38">
        <v>3</v>
      </c>
      <c r="O71" s="38">
        <v>6</v>
      </c>
      <c r="P71" s="38">
        <f t="shared" si="10"/>
        <v>0</v>
      </c>
      <c r="Q71" s="38">
        <f t="shared" si="12"/>
        <v>0</v>
      </c>
      <c r="R71" s="38">
        <f t="shared" si="13"/>
        <v>0</v>
      </c>
      <c r="S71" t="e">
        <f>CHITEST($C$15:E20,$C$28:E33)</f>
        <v>#DIV/0!</v>
      </c>
    </row>
    <row r="72" spans="14:19" ht="12">
      <c r="N72" s="38">
        <v>3</v>
      </c>
      <c r="O72" s="38">
        <v>7</v>
      </c>
      <c r="P72" s="38">
        <f t="shared" si="10"/>
        <v>0</v>
      </c>
      <c r="Q72" s="38">
        <f t="shared" si="12"/>
        <v>0</v>
      </c>
      <c r="R72" s="38">
        <f t="shared" si="13"/>
        <v>0</v>
      </c>
      <c r="S72" t="e">
        <f>CHITEST($C$15:E21,$C$28:E34)</f>
        <v>#DIV/0!</v>
      </c>
    </row>
    <row r="73" spans="14:19" ht="12">
      <c r="N73" s="38">
        <v>3</v>
      </c>
      <c r="O73" s="38">
        <v>8</v>
      </c>
      <c r="P73" s="38">
        <f t="shared" si="10"/>
        <v>0</v>
      </c>
      <c r="Q73" s="38">
        <f t="shared" si="12"/>
        <v>0</v>
      </c>
      <c r="R73" s="38">
        <f t="shared" si="13"/>
        <v>0</v>
      </c>
      <c r="S73" t="e">
        <f>CHITEST($C$15:E22,$C$28:E35)</f>
        <v>#DIV/0!</v>
      </c>
    </row>
    <row r="74" spans="14:19" ht="12">
      <c r="N74" s="38">
        <v>3</v>
      </c>
      <c r="O74" s="38">
        <v>9</v>
      </c>
      <c r="P74" s="38">
        <f t="shared" si="10"/>
        <v>0</v>
      </c>
      <c r="Q74" s="38">
        <f t="shared" si="12"/>
        <v>0</v>
      </c>
      <c r="R74" s="38">
        <f t="shared" si="13"/>
        <v>0</v>
      </c>
      <c r="S74" t="e">
        <f>CHITEST($C$15:E23,$C$28:E36)</f>
        <v>#DIV/0!</v>
      </c>
    </row>
    <row r="75" spans="14:19" ht="12">
      <c r="N75" s="38">
        <v>3</v>
      </c>
      <c r="O75" s="38">
        <v>10</v>
      </c>
      <c r="P75" s="38">
        <f t="shared" si="10"/>
        <v>0</v>
      </c>
      <c r="Q75" s="38">
        <f t="shared" si="12"/>
        <v>0</v>
      </c>
      <c r="R75" s="38">
        <f t="shared" si="13"/>
        <v>0</v>
      </c>
      <c r="S75" t="e">
        <f>CHITEST($C$15:E24,$C$28:E37)</f>
        <v>#DIV/0!</v>
      </c>
    </row>
    <row r="76" spans="14:19" ht="12">
      <c r="N76" s="38">
        <v>4</v>
      </c>
      <c r="O76" s="38">
        <v>2</v>
      </c>
      <c r="P76" s="38">
        <f t="shared" si="10"/>
        <v>0</v>
      </c>
      <c r="Q76" s="38">
        <f t="shared" si="12"/>
        <v>0</v>
      </c>
      <c r="R76" s="38">
        <f t="shared" si="13"/>
        <v>0</v>
      </c>
      <c r="S76" t="e">
        <f>CHITEST($C$15:F16,$C$28:F29)</f>
        <v>#DIV/0!</v>
      </c>
    </row>
    <row r="77" spans="14:19" ht="12">
      <c r="N77" s="38">
        <v>4</v>
      </c>
      <c r="O77" s="38">
        <v>3</v>
      </c>
      <c r="P77" s="38">
        <f t="shared" si="10"/>
        <v>0</v>
      </c>
      <c r="Q77" s="38">
        <f t="shared" si="12"/>
        <v>0</v>
      </c>
      <c r="R77" s="38">
        <f t="shared" si="13"/>
        <v>0</v>
      </c>
      <c r="S77" t="e">
        <f>CHITEST($C$15:F17,$C$28:F30)</f>
        <v>#DIV/0!</v>
      </c>
    </row>
    <row r="78" spans="14:19" ht="12">
      <c r="N78" s="38">
        <v>4</v>
      </c>
      <c r="O78" s="38">
        <v>4</v>
      </c>
      <c r="P78" s="38">
        <f t="shared" si="10"/>
        <v>0</v>
      </c>
      <c r="Q78" s="38">
        <f t="shared" si="12"/>
        <v>0</v>
      </c>
      <c r="R78" s="38">
        <f t="shared" si="13"/>
        <v>0</v>
      </c>
      <c r="S78" t="e">
        <f>CHITEST($C$15:F18,$C$28:F31)</f>
        <v>#DIV/0!</v>
      </c>
    </row>
    <row r="79" spans="14:19" ht="12">
      <c r="N79" s="38">
        <v>4</v>
      </c>
      <c r="O79" s="38">
        <v>5</v>
      </c>
      <c r="P79" s="38">
        <f t="shared" si="10"/>
        <v>0</v>
      </c>
      <c r="Q79" s="38">
        <f t="shared" si="12"/>
        <v>0</v>
      </c>
      <c r="R79" s="38">
        <f t="shared" si="13"/>
        <v>0</v>
      </c>
      <c r="S79" t="e">
        <f>CHITEST($C$15:F19,$C$28:F32)</f>
        <v>#DIV/0!</v>
      </c>
    </row>
    <row r="80" spans="14:19" ht="12">
      <c r="N80" s="38">
        <v>4</v>
      </c>
      <c r="O80" s="38">
        <v>6</v>
      </c>
      <c r="P80" s="38">
        <f t="shared" si="10"/>
        <v>0</v>
      </c>
      <c r="Q80" s="38">
        <f t="shared" si="12"/>
        <v>0</v>
      </c>
      <c r="R80" s="38">
        <f t="shared" si="13"/>
        <v>0</v>
      </c>
      <c r="S80" t="e">
        <f>CHITEST($C$15:F20,$C$28:F33)</f>
        <v>#DIV/0!</v>
      </c>
    </row>
    <row r="81" spans="14:19" ht="12">
      <c r="N81" s="38">
        <v>4</v>
      </c>
      <c r="O81" s="38">
        <v>7</v>
      </c>
      <c r="P81" s="38">
        <f t="shared" si="10"/>
        <v>0</v>
      </c>
      <c r="Q81" s="38">
        <f t="shared" si="12"/>
        <v>0</v>
      </c>
      <c r="R81" s="38">
        <f t="shared" si="13"/>
        <v>0</v>
      </c>
      <c r="S81" t="e">
        <f>CHITEST($C$15:F21,$C$28:F34)</f>
        <v>#DIV/0!</v>
      </c>
    </row>
    <row r="82" spans="14:19" ht="12">
      <c r="N82" s="38">
        <v>4</v>
      </c>
      <c r="O82" s="38">
        <v>8</v>
      </c>
      <c r="P82" s="38">
        <f t="shared" si="10"/>
        <v>0</v>
      </c>
      <c r="Q82" s="38">
        <f t="shared" si="12"/>
        <v>0</v>
      </c>
      <c r="R82" s="38">
        <f t="shared" si="13"/>
        <v>0</v>
      </c>
      <c r="S82" t="e">
        <f>CHITEST($C$15:F22,$C$28:F35)</f>
        <v>#DIV/0!</v>
      </c>
    </row>
    <row r="83" spans="14:19" ht="12">
      <c r="N83" s="38">
        <v>4</v>
      </c>
      <c r="O83" s="38">
        <v>9</v>
      </c>
      <c r="P83" s="38">
        <f t="shared" si="10"/>
        <v>0</v>
      </c>
      <c r="Q83" s="38">
        <f t="shared" si="12"/>
        <v>0</v>
      </c>
      <c r="R83" s="38">
        <f t="shared" si="13"/>
        <v>0</v>
      </c>
      <c r="S83" t="e">
        <f>CHITEST($C$15:F23,$C$28:F36)</f>
        <v>#DIV/0!</v>
      </c>
    </row>
    <row r="84" spans="14:19" ht="12">
      <c r="N84" s="38">
        <v>4</v>
      </c>
      <c r="O84" s="38">
        <v>10</v>
      </c>
      <c r="P84" s="38">
        <f t="shared" si="10"/>
        <v>0</v>
      </c>
      <c r="Q84" s="38">
        <f t="shared" si="12"/>
        <v>0</v>
      </c>
      <c r="R84" s="38">
        <f t="shared" si="13"/>
        <v>0</v>
      </c>
      <c r="S84" t="e">
        <f>CHITEST($C$15:F24,$C$28:F37)</f>
        <v>#DIV/0!</v>
      </c>
    </row>
  </sheetData>
  <sheetProtection password="FD55" sheet="1"/>
  <dataValidations count="1">
    <dataValidation type="list" allowBlank="1" showInputMessage="1" showErrorMessage="1" sqref="H7">
      <formula1>$W$7:$AA$7</formula1>
    </dataValidation>
  </dataValidations>
  <printOptions/>
  <pageMargins left="0.75" right="0.75" top="1" bottom="1" header="0.5" footer="0.5"/>
  <pageSetup horizontalDpi="200" verticalDpi="200" orientation="landscape" paperSize="9" r:id="rId3"/>
  <legacyDrawing r:id="rId2"/>
  <oleObjects>
    <oleObject progId="Equation.3" shapeId="3857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©Hawkins &amp; Carter 2004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Biomeasurement Calculation Sheets</dc:title>
  <dc:subject>Statistical Tests</dc:subject>
  <dc:creator>Hawkins &amp; Carter</dc:creator>
  <cp:keywords/>
  <dc:description/>
  <cp:lastModifiedBy>Hawkins, Dawn</cp:lastModifiedBy>
  <dcterms:created xsi:type="dcterms:W3CDTF">2004-04-14T11:57:59Z</dcterms:created>
  <dcterms:modified xsi:type="dcterms:W3CDTF">2019-04-08T14:26:51Z</dcterms:modified>
  <cp:category/>
  <cp:version/>
  <cp:contentType/>
  <cp:contentStatus/>
</cp:coreProperties>
</file>