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ThisWorkbook"/>
  <bookViews>
    <workbookView xWindow="0" yWindow="0" windowWidth="12795" windowHeight="3630" activeTab="4"/>
  </bookViews>
  <sheets>
    <sheet name="Exercise 5 template" sheetId="8" r:id="rId1"/>
    <sheet name="Exercise 6 template" sheetId="10" r:id="rId2"/>
    <sheet name="Exercise 7 template" sheetId="12" r:id="rId3"/>
    <sheet name="Exercise 8  template" sheetId="20" r:id="rId4"/>
    <sheet name="Exercise 9 template" sheetId="40" r:id="rId5"/>
    <sheet name="Exercise 10 template" sheetId="18" r:id="rId6"/>
    <sheet name="Exercise 11 template" sheetId="22" r:id="rId7"/>
    <sheet name="Exercise 12 template" sheetId="24" r:id="rId8"/>
    <sheet name="Exercise13 template" sheetId="26" r:id="rId9"/>
    <sheet name="Exercise 14 template" sheetId="29" r:id="rId10"/>
    <sheet name="Exercise 15 template" sheetId="31" r:id="rId11"/>
    <sheet name="Exercise 16 template" sheetId="33" r:id="rId12"/>
    <sheet name="Exercise 17 template" sheetId="37" r:id="rId13"/>
    <sheet name="Exercise 18 template" sheetId="38" r:id="rId14"/>
    <sheet name="Exercise 19 template" sheetId="39" r:id="rId15"/>
  </sheets>
  <functionGroups builtInGroupCount="17"/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9" l="1"/>
  <c r="B12" i="39"/>
  <c r="B5" i="39"/>
  <c r="C5" i="39"/>
  <c r="C13" i="39"/>
  <c r="C12" i="39"/>
  <c r="C10" i="29" l="1"/>
  <c r="B10" i="29"/>
  <c r="D22" i="29"/>
  <c r="F11" i="33"/>
  <c r="B8" i="22" l="1"/>
  <c r="B6" i="20"/>
  <c r="B24" i="12"/>
  <c r="B31" i="12"/>
  <c r="G13" i="12"/>
  <c r="G22" i="12" s="1"/>
  <c r="C13" i="12"/>
  <c r="C22" i="12" s="1"/>
  <c r="D12" i="12"/>
  <c r="E12" i="12"/>
  <c r="F12" i="12"/>
  <c r="G12" i="12"/>
  <c r="G14" i="12" s="1"/>
  <c r="H12" i="12"/>
  <c r="I12" i="12"/>
  <c r="J12" i="12"/>
  <c r="C12" i="12"/>
  <c r="C14" i="12" s="1"/>
  <c r="B4" i="12"/>
  <c r="D13" i="12" s="1"/>
  <c r="D22" i="12" s="1"/>
  <c r="C12" i="22"/>
  <c r="C10" i="22"/>
  <c r="K14" i="12"/>
  <c r="C11" i="22"/>
  <c r="C4" i="12"/>
  <c r="K15" i="12"/>
  <c r="O21" i="26"/>
  <c r="O23" i="26"/>
  <c r="C34" i="12"/>
  <c r="K12" i="12"/>
  <c r="O22" i="26"/>
  <c r="K13" i="12"/>
  <c r="C28" i="12"/>
  <c r="O24" i="26"/>
  <c r="O25" i="26"/>
  <c r="C33" i="12"/>
  <c r="C18" i="22"/>
  <c r="K16" i="12"/>
  <c r="C32" i="12"/>
  <c r="K24" i="12"/>
  <c r="C6" i="20"/>
  <c r="C27" i="12"/>
  <c r="K22" i="12"/>
  <c r="K21" i="12"/>
  <c r="F28" i="20"/>
  <c r="G15" i="12" l="1"/>
  <c r="G16" i="12"/>
  <c r="G21" i="12" s="1"/>
  <c r="G24" i="12" s="1"/>
  <c r="C15" i="12"/>
  <c r="C16" i="12" s="1"/>
  <c r="C21" i="12" s="1"/>
  <c r="C24" i="12" s="1"/>
  <c r="D14" i="12"/>
  <c r="J13" i="12"/>
  <c r="J22" i="12" s="1"/>
  <c r="F13" i="12"/>
  <c r="F22" i="12" s="1"/>
  <c r="B32" i="12"/>
  <c r="B33" i="12" s="1"/>
  <c r="B34" i="12" s="1"/>
  <c r="J23" i="12" s="1"/>
  <c r="I13" i="12"/>
  <c r="I22" i="12" s="1"/>
  <c r="E13" i="12"/>
  <c r="E22" i="12" s="1"/>
  <c r="H13" i="12"/>
  <c r="H22" i="12" s="1"/>
  <c r="D15" i="12" l="1"/>
  <c r="D16" i="12" s="1"/>
  <c r="D21" i="12" s="1"/>
  <c r="D24" i="12" s="1"/>
  <c r="F14" i="12"/>
  <c r="H14" i="12"/>
  <c r="J14" i="12"/>
  <c r="E14" i="12"/>
  <c r="I14" i="12"/>
  <c r="B26" i="18"/>
  <c r="F15" i="12" l="1"/>
  <c r="F16" i="12" s="1"/>
  <c r="F21" i="12" s="1"/>
  <c r="F24" i="12" s="1"/>
  <c r="I15" i="12"/>
  <c r="I16" i="12" s="1"/>
  <c r="I21" i="12" s="1"/>
  <c r="I24" i="12" s="1"/>
  <c r="E15" i="12"/>
  <c r="E16" i="12" s="1"/>
  <c r="E21" i="12" s="1"/>
  <c r="E24" i="12" s="1"/>
  <c r="J15" i="12"/>
  <c r="J16" i="12" s="1"/>
  <c r="J21" i="12" s="1"/>
  <c r="J24" i="12" s="1"/>
  <c r="H15" i="12"/>
  <c r="H16" i="12" s="1"/>
  <c r="H21" i="12" s="1"/>
  <c r="H24" i="12" s="1"/>
  <c r="B28" i="12" l="1"/>
  <c r="B27" i="12"/>
</calcChain>
</file>

<file path=xl/sharedStrings.xml><?xml version="1.0" encoding="utf-8"?>
<sst xmlns="http://schemas.openxmlformats.org/spreadsheetml/2006/main" count="441" uniqueCount="263">
  <si>
    <t>Year</t>
  </si>
  <si>
    <t>Discount rate</t>
  </si>
  <si>
    <t>NPV</t>
  </si>
  <si>
    <t>Investment</t>
  </si>
  <si>
    <t>Total</t>
  </si>
  <si>
    <t>IRR</t>
  </si>
  <si>
    <t>Fixed cost</t>
  </si>
  <si>
    <t>Price</t>
  </si>
  <si>
    <t>Salvage value</t>
  </si>
  <si>
    <t>Annual depreciation</t>
  </si>
  <si>
    <t>New machine cost</t>
  </si>
  <si>
    <t>Add back depreciation</t>
  </si>
  <si>
    <t>Earnings before depreciation and taxes</t>
  </si>
  <si>
    <t>DEPRECIATION SCHEDULE</t>
  </si>
  <si>
    <t>Depreciation</t>
  </si>
  <si>
    <t>Capital investment (no salvage value)</t>
  </si>
  <si>
    <t>Tax (34%)</t>
  </si>
  <si>
    <t>Net operating profit after tax</t>
  </si>
  <si>
    <t>Earnings before taxes</t>
  </si>
  <si>
    <t>Free cash flow</t>
  </si>
  <si>
    <t>Section a. straight line depreciation</t>
  </si>
  <si>
    <t>MACRS depreciation</t>
  </si>
  <si>
    <t>Section b. MACRS depreciation</t>
  </si>
  <si>
    <t>BUYING A NEW MACHINE</t>
  </si>
  <si>
    <t>Cost savings of workers</t>
  </si>
  <si>
    <t>Book value at year 5</t>
  </si>
  <si>
    <t>Market value at year 5</t>
  </si>
  <si>
    <t>Capital gains of selling at the fifth year</t>
  </si>
  <si>
    <t>Tax (30%)</t>
  </si>
  <si>
    <t>BUYING A NEW MACHINE ABD</t>
  </si>
  <si>
    <t>Reduce production cost</t>
  </si>
  <si>
    <t>Tax (40%)</t>
  </si>
  <si>
    <t>Book value at year 8</t>
  </si>
  <si>
    <t>Market value at year 8</t>
  </si>
  <si>
    <t>Capital gains of selling at the 8th year</t>
  </si>
  <si>
    <t>Capital investment</t>
  </si>
  <si>
    <t>Calculation of NPV for the 10 years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</si>
  <si>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</si>
  <si>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</si>
  <si>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</si>
  <si>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</si>
  <si>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</si>
  <si>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</si>
  <si>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</si>
  <si>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</si>
  <si>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</si>
  <si>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</si>
  <si>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</si>
  <si>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</si>
  <si>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Additional output</t>
  </si>
  <si>
    <t>Annual calculation</t>
  </si>
  <si>
    <t>Machine's life span</t>
  </si>
  <si>
    <t>Corporate tax</t>
  </si>
  <si>
    <t>Operating cost</t>
  </si>
  <si>
    <t>AIR CONDITIONING SYSTEM</t>
  </si>
  <si>
    <t>COLD AND SWEET COMPANY</t>
  </si>
  <si>
    <t>Cost</t>
  </si>
  <si>
    <t>Depreciation schedule (years)</t>
  </si>
  <si>
    <t>=&gt; annual depreciation</t>
  </si>
  <si>
    <t>Sell the machine after 5 year for</t>
  </si>
  <si>
    <t>Net book value of the machine at selling point</t>
  </si>
  <si>
    <t>Capital gains from selling the machine:</t>
  </si>
  <si>
    <t>Additional bars sold</t>
  </si>
  <si>
    <t>Bar price ($/unit)</t>
  </si>
  <si>
    <t>Additional revenues on bars sold</t>
  </si>
  <si>
    <t>Production cost per bar ($/unit)</t>
  </si>
  <si>
    <t>Production costs on bars sold</t>
  </si>
  <si>
    <t>Marketing expenses</t>
  </si>
  <si>
    <t>Corporate tax rate</t>
  </si>
  <si>
    <t>Cost of capital</t>
  </si>
  <si>
    <t>Section b. NPV calculations</t>
  </si>
  <si>
    <t>Section c.</t>
  </si>
  <si>
    <t>Minimum bar price ($/unit)</t>
  </si>
  <si>
    <t>Section d.</t>
  </si>
  <si>
    <t>Minimum number of additional bars sold</t>
  </si>
  <si>
    <t>Chocolate covering machine:</t>
  </si>
  <si>
    <t>&lt;-- calculated using goal-seek</t>
  </si>
  <si>
    <t>Machine cost</t>
  </si>
  <si>
    <t xml:space="preserve">Price of bathrobe in year 1 </t>
  </si>
  <si>
    <t>Annual increase in price</t>
  </si>
  <si>
    <t>Variable cost in year 1</t>
  </si>
  <si>
    <t>Annual increase in variable cost</t>
  </si>
  <si>
    <t>Fixed-cost</t>
  </si>
  <si>
    <t>Variable-cost</t>
  </si>
  <si>
    <t>Advertising costs</t>
  </si>
  <si>
    <t>Earnings before depreciation &amp; taxes</t>
  </si>
  <si>
    <t>Earnings before tax</t>
  </si>
  <si>
    <t>Tax</t>
  </si>
  <si>
    <t>Net profit</t>
  </si>
  <si>
    <t>Machine sale</t>
  </si>
  <si>
    <t>FCF</t>
  </si>
  <si>
    <t>LESS IS MORE SWIMSUITS</t>
  </si>
  <si>
    <t>Selling the machine</t>
  </si>
  <si>
    <t>Net book value</t>
  </si>
  <si>
    <t>Capital gains</t>
  </si>
  <si>
    <t>Taxes on capital gains</t>
  </si>
  <si>
    <t>Annual production</t>
  </si>
  <si>
    <t>Price ($/unit)</t>
  </si>
  <si>
    <t>Revenues</t>
  </si>
  <si>
    <t>Variable-cost ($/unit)</t>
  </si>
  <si>
    <t>Machine life (years)</t>
  </si>
  <si>
    <t>Anticipated terminal value</t>
  </si>
  <si>
    <t>Annual reduction in production costs</t>
  </si>
  <si>
    <t xml:space="preserve">Discount rate </t>
  </si>
  <si>
    <t>Tax rate</t>
  </si>
  <si>
    <t>Terminal value (year 8)</t>
  </si>
  <si>
    <t>Terminal valaue</t>
  </si>
  <si>
    <t>Air conditioner cost</t>
  </si>
  <si>
    <t>Air conditioner life span</t>
  </si>
  <si>
    <t>Air conditional annual depreciation</t>
  </si>
  <si>
    <t>Air conditioner maintenance fee (Oct)</t>
  </si>
  <si>
    <t>Monthly production addition, June-Sept.</t>
  </si>
  <si>
    <t>Air conditioner operating cost (June-September)</t>
  </si>
  <si>
    <t>&lt;-- Monthly</t>
  </si>
  <si>
    <t>Free cash flow (December equivalent)</t>
  </si>
  <si>
    <t>Air conditioning equipment</t>
  </si>
  <si>
    <t>Terminal value (year 10)</t>
  </si>
  <si>
    <t>Adding together</t>
  </si>
  <si>
    <t>Net present value</t>
  </si>
  <si>
    <t>Equivalent December cash flow</t>
  </si>
  <si>
    <t>Capital investment and terminal value)</t>
  </si>
  <si>
    <t>Net after-tax terminal value</t>
  </si>
  <si>
    <t>Tax shield on capital gains loss</t>
  </si>
  <si>
    <t>Salvage value for depreciation</t>
  </si>
  <si>
    <t>Anticipated terminal value, year 5</t>
  </si>
  <si>
    <t>CAR CLEAN COMPANY</t>
  </si>
  <si>
    <t>Old machine</t>
  </si>
  <si>
    <t>Life (years)</t>
  </si>
  <si>
    <t>Current value</t>
  </si>
  <si>
    <t>&lt;-- End of year 2</t>
  </si>
  <si>
    <t>Current book value</t>
  </si>
  <si>
    <t>Gain over book</t>
  </si>
  <si>
    <t>New machine</t>
  </si>
  <si>
    <t>Estimated disposal value</t>
  </si>
  <si>
    <t>&lt;-- What the new machine is worth in year 4</t>
  </si>
  <si>
    <t>Old revenue</t>
  </si>
  <si>
    <t>Estimated new revenue</t>
  </si>
  <si>
    <t>Water savings</t>
  </si>
  <si>
    <t>Increase in annual net revenue</t>
  </si>
  <si>
    <t>Received for old machine</t>
  </si>
  <si>
    <t>Cash flow if sold at end of year 2 (after tax)</t>
  </si>
  <si>
    <t>Revenue increase, after tax</t>
  </si>
  <si>
    <t>Net after-tax water saving</t>
  </si>
  <si>
    <t>Depreciation tax shield</t>
  </si>
  <si>
    <t>Depreciation tax shield
computed on incremental depreciation</t>
  </si>
  <si>
    <t>New machine value, year 4</t>
  </si>
  <si>
    <t>BUYING A PHOTOCOPIER</t>
  </si>
  <si>
    <t>Regular photocopier</t>
  </si>
  <si>
    <t>Color photocopier</t>
  </si>
  <si>
    <t>Annual maintenance costs</t>
  </si>
  <si>
    <t>Annual revenue increase</t>
  </si>
  <si>
    <t>Purchase copier</t>
  </si>
  <si>
    <t>After-tax maintenance</t>
  </si>
  <si>
    <t>Cash flow</t>
  </si>
  <si>
    <t>Regular photocopier cash flows</t>
  </si>
  <si>
    <t>Color photocopier cash flows</t>
  </si>
  <si>
    <t>Incremental revenue, after-tax</t>
  </si>
  <si>
    <t xml:space="preserve">Answer: </t>
  </si>
  <si>
    <t>COKA COMPANY:  MAKING CANS</t>
  </si>
  <si>
    <t>Current cost per can</t>
  </si>
  <si>
    <t>Each can</t>
  </si>
  <si>
    <t>Transportation per 10,000 cans</t>
  </si>
  <si>
    <t>Can machine</t>
  </si>
  <si>
    <t>Cost of machine</t>
  </si>
  <si>
    <t>Life span (years)</t>
  </si>
  <si>
    <t>Estimated salvage value, year 12</t>
  </si>
  <si>
    <t>Maintenance/repair, every 3 years</t>
  </si>
  <si>
    <t>Marginal cost of producing a can</t>
  </si>
  <si>
    <t>Annual can production</t>
  </si>
  <si>
    <t>&lt;-- Starting assumption</t>
  </si>
  <si>
    <t>Cost of new machine</t>
  </si>
  <si>
    <t>Savings on cans, after taxes</t>
  </si>
  <si>
    <t>Maintenance, after-tax</t>
  </si>
  <si>
    <t>After-tax salvage value</t>
  </si>
  <si>
    <t>NPV of buying machine</t>
  </si>
  <si>
    <t>Production</t>
  </si>
  <si>
    <t>ZZZ WIDGET MACHINE</t>
  </si>
  <si>
    <t>Machine A</t>
  </si>
  <si>
    <t>Machine B</t>
  </si>
  <si>
    <t>Annual fixed cost</t>
  </si>
  <si>
    <t>Variable cost per widget</t>
  </si>
  <si>
    <t>Cash flow, annual</t>
  </si>
  <si>
    <t>Variable cost</t>
  </si>
  <si>
    <t>Widget sales price/unit</t>
  </si>
  <si>
    <t>Revenue</t>
  </si>
  <si>
    <t>Profit before taxes</t>
  </si>
  <si>
    <t>NPV for 5 years</t>
  </si>
  <si>
    <t>Data table of NPV for various levels of production</t>
  </si>
  <si>
    <t>EASY SIGHT SUNGLASSES</t>
  </si>
  <si>
    <t>New Machine</t>
  </si>
  <si>
    <t>Book value</t>
  </si>
  <si>
    <t>Life span remaining</t>
  </si>
  <si>
    <t>Current market value</t>
  </si>
  <si>
    <t>New machine saving per sunglass</t>
  </si>
  <si>
    <t>Month</t>
  </si>
  <si>
    <t>Demand for glasses</t>
  </si>
  <si>
    <t>Company has 2 machines</t>
  </si>
  <si>
    <t>Savings with new machine</t>
  </si>
  <si>
    <t>Annual savings, after-tax</t>
  </si>
  <si>
    <t>Depreciation tax-shield differential</t>
  </si>
  <si>
    <t>Annual cash flow</t>
  </si>
  <si>
    <t>Revenue of selling old machines</t>
  </si>
  <si>
    <t>Sales price</t>
  </si>
  <si>
    <t>Loss over book</t>
  </si>
  <si>
    <t>Net revenue</t>
  </si>
  <si>
    <t>Tax shield on loss</t>
  </si>
  <si>
    <t>Annual cash flows:  We assume once-a-year reporting in December</t>
  </si>
  <si>
    <t>NPV calculation</t>
  </si>
  <si>
    <t>5 years of cash flows</t>
  </si>
  <si>
    <t>Net revenue from sale of old machines</t>
  </si>
  <si>
    <t>NPV of buying new machine</t>
  </si>
  <si>
    <t>POSEIDON SHIPPING LINE</t>
  </si>
  <si>
    <t>Cost per ship (2 ships needed)</t>
  </si>
  <si>
    <t>Earnings per year, per ship</t>
  </si>
  <si>
    <t>Interest rate</t>
  </si>
  <si>
    <t>Annual costs</t>
  </si>
  <si>
    <t>Purchase ships</t>
  </si>
  <si>
    <t>After-tax revenue</t>
  </si>
  <si>
    <t>After-tax annual costs</t>
  </si>
  <si>
    <t>Annual increase in earnings</t>
  </si>
  <si>
    <r>
      <t xml:space="preserve">Break-even tax rate (use </t>
    </r>
    <r>
      <rPr>
        <b/>
        <sz val="11"/>
        <color theme="1"/>
        <rFont val="Arial"/>
        <family val="2"/>
      </rPr>
      <t>Goal Seek)</t>
    </r>
  </si>
  <si>
    <t>LONG-LIFE COMPANY</t>
  </si>
  <si>
    <t>Annual vaccines per machine</t>
  </si>
  <si>
    <t>Variable cost per vaccine</t>
  </si>
  <si>
    <t>Annual fixed costs</t>
  </si>
  <si>
    <t>Annual vaccines sold</t>
  </si>
  <si>
    <t>Price per vaccine</t>
  </si>
  <si>
    <t>Annual revenue</t>
  </si>
  <si>
    <t>Number of machines needed</t>
  </si>
  <si>
    <t>Machines purchased</t>
  </si>
  <si>
    <t>Cost of vaccines</t>
  </si>
  <si>
    <t>Profits before taxes</t>
  </si>
  <si>
    <t>Taxes</t>
  </si>
  <si>
    <t>Profits after taxes</t>
  </si>
  <si>
    <t>Internal rate of return</t>
  </si>
  <si>
    <t>Fixed costs</t>
  </si>
  <si>
    <t>&lt;-- We use this as a starting number</t>
  </si>
  <si>
    <t>Data table:  sensitivity of NPV to number of vaccines sold and to discount rate</t>
  </si>
  <si>
    <t>SMART WALKING SHOES</t>
  </si>
  <si>
    <t>Annual R&amp;D, years 0-3</t>
  </si>
  <si>
    <t>Machine</t>
  </si>
  <si>
    <t>Year purchased</t>
  </si>
  <si>
    <t>Life span</t>
  </si>
  <si>
    <t>Depreciation, years 4-14</t>
  </si>
  <si>
    <t>Expected annual sales</t>
  </si>
  <si>
    <t>Price per pair of shoes</t>
  </si>
  <si>
    <t>Variable cost per shoes</t>
  </si>
  <si>
    <t>Shoe sales</t>
  </si>
  <si>
    <t>Annual variable cost</t>
  </si>
  <si>
    <t>R&amp;D</t>
  </si>
  <si>
    <t>Profit after taxes</t>
  </si>
  <si>
    <t>Purchase machine</t>
  </si>
  <si>
    <t>APHRODITE PERFUME</t>
  </si>
  <si>
    <t>Aggressive campaign</t>
  </si>
  <si>
    <t>Regular campaign</t>
  </si>
  <si>
    <t>Initial cost</t>
  </si>
  <si>
    <t>First month profit</t>
  </si>
  <si>
    <t>Profit growth in months 2-12</t>
  </si>
  <si>
    <r>
      <t xml:space="preserve">Monthly profit for months 12 - </t>
    </r>
    <r>
      <rPr>
        <sz val="11"/>
        <color theme="1"/>
        <rFont val="Symbol"/>
        <family val="1"/>
        <charset val="2"/>
      </rPr>
      <t>µ</t>
    </r>
  </si>
  <si>
    <t>PV of future profits from months 12 - infinity</t>
  </si>
  <si>
    <t>Other costs</t>
  </si>
  <si>
    <t xml:space="preserve">Section e. </t>
  </si>
  <si>
    <t>↓Annual unit sales;  →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</si>
</sst>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 * #,##0.00_ ;_ * \-#,##0.00_ ;_ * &quot;-&quot;??_ ;_ @_ "/>
    <numFmt numFmtId="168" formatCode="_ * #,##0_ ;_ * \-#,##0_ ;_ * &quot;-&quot;??_ ;_ @_ "/>
    <numFmt numFmtId="169" formatCode="#,##0.0"/>
    <numFmt numFmtId="170" formatCode="[$$-409]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/>
    </xf>
    <xf numFmtId="3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4" fillId="0" borderId="0" xfId="0" applyFont="1" applyAlignment="1"/>
    <xf numFmtId="9" fontId="0" fillId="0" borderId="0" xfId="0" applyNumberFormat="1"/>
    <xf numFmtId="0" fontId="5" fillId="0" borderId="0" xfId="0" applyFont="1"/>
    <xf numFmtId="4" fontId="0" fillId="2" borderId="0" xfId="0" applyNumberFormat="1" applyFill="1"/>
    <xf numFmtId="10" fontId="0" fillId="2" borderId="0" xfId="0" applyNumberFormat="1" applyFill="1"/>
    <xf numFmtId="0" fontId="0" fillId="2" borderId="0" xfId="0" applyFill="1"/>
    <xf numFmtId="9" fontId="0" fillId="0" borderId="0" xfId="1" applyFont="1"/>
    <xf numFmtId="10" fontId="0" fillId="0" borderId="0" xfId="1" applyNumberFormat="1" applyFont="1"/>
    <xf numFmtId="0" fontId="6" fillId="0" borderId="0" xfId="3"/>
    <xf numFmtId="4" fontId="6" fillId="0" borderId="0" xfId="3" applyNumberFormat="1"/>
    <xf numFmtId="0" fontId="7" fillId="0" borderId="0" xfId="3" applyFont="1"/>
    <xf numFmtId="3" fontId="6" fillId="0" borderId="0" xfId="3" applyNumberFormat="1"/>
    <xf numFmtId="0" fontId="6" fillId="0" borderId="0" xfId="3" applyFont="1"/>
    <xf numFmtId="0" fontId="7" fillId="0" borderId="0" xfId="3" applyFont="1" applyAlignment="1">
      <alignment horizontal="center" wrapText="1"/>
    </xf>
    <xf numFmtId="9" fontId="6" fillId="0" borderId="0" xfId="3" applyNumberFormat="1"/>
    <xf numFmtId="0" fontId="6" fillId="0" borderId="0" xfId="3" applyFont="1" applyAlignment="1">
      <alignment horizontal="center"/>
    </xf>
    <xf numFmtId="4" fontId="7" fillId="2" borderId="0" xfId="3" applyNumberFormat="1" applyFont="1" applyFill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3" fontId="0" fillId="2" borderId="0" xfId="0" applyNumberFormat="1" applyFill="1"/>
    <xf numFmtId="0" fontId="0" fillId="0" borderId="0" xfId="0" applyAlignment="1">
      <alignment horizontal="left"/>
    </xf>
    <xf numFmtId="168" fontId="0" fillId="0" borderId="0" xfId="4" applyNumberFormat="1" applyFont="1"/>
    <xf numFmtId="169" fontId="0" fillId="0" borderId="0" xfId="0" applyNumberFormat="1"/>
    <xf numFmtId="3" fontId="0" fillId="0" borderId="0" xfId="0" quotePrefix="1" applyNumberFormat="1"/>
    <xf numFmtId="170" fontId="6" fillId="0" borderId="0" xfId="3" applyNumberFormat="1"/>
    <xf numFmtId="0" fontId="6" fillId="0" borderId="0" xfId="3" applyAlignment="1">
      <alignment horizontal="right"/>
    </xf>
    <xf numFmtId="0" fontId="6" fillId="0" borderId="0" xfId="3" quotePrefix="1"/>
    <xf numFmtId="3" fontId="6" fillId="2" borderId="0" xfId="3" applyNumberFormat="1" applyFill="1"/>
    <xf numFmtId="3" fontId="6" fillId="0" borderId="0" xfId="3" applyNumberFormat="1" applyFont="1"/>
    <xf numFmtId="4" fontId="6" fillId="0" borderId="0" xfId="3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/>
    <xf numFmtId="0" fontId="0" fillId="0" borderId="0" xfId="0" applyFont="1" applyAlignment="1"/>
    <xf numFmtId="9" fontId="0" fillId="0" borderId="0" xfId="0" applyNumberFormat="1" applyFont="1" applyAlignment="1"/>
    <xf numFmtId="9" fontId="0" fillId="0" borderId="0" xfId="0" applyNumberFormat="1" applyFont="1" applyAlignment="1">
      <alignment horizontal="right"/>
    </xf>
    <xf numFmtId="9" fontId="6" fillId="0" borderId="0" xfId="1" applyFont="1"/>
    <xf numFmtId="0" fontId="7" fillId="0" borderId="0" xfId="3" applyFont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4" borderId="0" xfId="0" applyFill="1"/>
    <xf numFmtId="3" fontId="0" fillId="4" borderId="0" xfId="0" applyNumberFormat="1" applyFill="1"/>
    <xf numFmtId="10" fontId="0" fillId="2" borderId="0" xfId="1" applyNumberFormat="1" applyFont="1" applyFill="1"/>
    <xf numFmtId="9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8" fillId="0" borderId="0" xfId="3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9"/>
  <sheetViews>
    <sheetView workbookViewId="0">
      <selection activeCell="G26" sqref="G26"/>
    </sheetView>
  </sheetViews>
  <sheetFormatPr defaultRowHeight="14.25" x14ac:dyDescent="0.2"/>
  <cols>
    <col min="1" max="1" width="32.375" bestFit="1" customWidth="1"/>
    <col min="2" max="2" width="7" customWidth="1"/>
    <col min="3" max="10" width="8.5" customWidth="1"/>
  </cols>
  <sheetData>
    <row r="1" spans="1:9" ht="18" x14ac:dyDescent="0.25">
      <c r="A1" s="62" t="s">
        <v>13</v>
      </c>
      <c r="B1" s="62"/>
      <c r="C1" s="62"/>
      <c r="D1" s="62"/>
      <c r="E1" s="62"/>
      <c r="F1" s="62"/>
      <c r="G1" s="62"/>
      <c r="H1" s="62"/>
      <c r="I1" s="62"/>
    </row>
    <row r="2" spans="1:9" ht="18" x14ac:dyDescent="0.25">
      <c r="A2" s="4" t="s">
        <v>20</v>
      </c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t="s">
        <v>0</v>
      </c>
      <c r="B3" s="37">
        <v>0</v>
      </c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>
        <v>7</v>
      </c>
    </row>
    <row r="4" spans="1:9" x14ac:dyDescent="0.2">
      <c r="A4" t="s">
        <v>12</v>
      </c>
      <c r="B4" s="2"/>
      <c r="C4" s="2">
        <v>3000</v>
      </c>
      <c r="D4" s="2">
        <v>3000</v>
      </c>
      <c r="E4" s="2">
        <v>3000</v>
      </c>
      <c r="F4" s="2">
        <v>2500</v>
      </c>
      <c r="G4" s="2">
        <v>2500</v>
      </c>
      <c r="H4" s="2">
        <v>2500</v>
      </c>
      <c r="I4" s="2">
        <v>2500</v>
      </c>
    </row>
    <row r="5" spans="1:9" x14ac:dyDescent="0.2">
      <c r="A5" t="s">
        <v>14</v>
      </c>
      <c r="B5" s="2"/>
      <c r="C5" s="2"/>
      <c r="D5" s="2"/>
      <c r="E5" s="2"/>
      <c r="F5" s="2"/>
      <c r="G5" s="2"/>
      <c r="H5" s="2"/>
      <c r="I5" s="2"/>
    </row>
    <row r="6" spans="1:9" x14ac:dyDescent="0.2">
      <c r="A6" t="s">
        <v>18</v>
      </c>
      <c r="B6" s="2"/>
      <c r="C6" s="2"/>
      <c r="D6" s="2"/>
      <c r="E6" s="2"/>
      <c r="F6" s="2"/>
      <c r="G6" s="2"/>
      <c r="H6" s="2"/>
      <c r="I6" s="2"/>
    </row>
    <row r="7" spans="1:9" x14ac:dyDescent="0.2">
      <c r="A7" t="s">
        <v>16</v>
      </c>
      <c r="B7" s="2"/>
      <c r="C7" s="2"/>
      <c r="D7" s="2"/>
      <c r="E7" s="2"/>
      <c r="F7" s="2"/>
      <c r="G7" s="2"/>
      <c r="H7" s="2"/>
      <c r="I7" s="2"/>
    </row>
    <row r="8" spans="1:9" x14ac:dyDescent="0.2">
      <c r="A8" t="s">
        <v>17</v>
      </c>
      <c r="B8" s="2"/>
      <c r="C8" s="2"/>
      <c r="D8" s="2"/>
      <c r="E8" s="2"/>
      <c r="F8" s="2"/>
      <c r="G8" s="2"/>
      <c r="H8" s="2"/>
      <c r="I8" s="2"/>
    </row>
    <row r="9" spans="1:9" x14ac:dyDescent="0.2">
      <c r="A9" t="s">
        <v>15</v>
      </c>
      <c r="B9" s="2">
        <v>-10500</v>
      </c>
      <c r="C9" s="2"/>
      <c r="D9" s="2"/>
      <c r="E9" s="2"/>
      <c r="F9" s="2"/>
      <c r="G9" s="2"/>
      <c r="H9" s="2"/>
      <c r="I9" s="2">
        <v>0</v>
      </c>
    </row>
    <row r="10" spans="1:9" x14ac:dyDescent="0.2">
      <c r="A10" t="s">
        <v>11</v>
      </c>
      <c r="B10" s="2"/>
      <c r="C10" s="2"/>
      <c r="D10" s="2"/>
      <c r="E10" s="2"/>
      <c r="F10" s="2"/>
      <c r="G10" s="2"/>
      <c r="H10" s="2"/>
      <c r="I10" s="2"/>
    </row>
    <row r="11" spans="1:9" x14ac:dyDescent="0.2">
      <c r="A11" t="s">
        <v>19</v>
      </c>
      <c r="B11" s="2"/>
      <c r="C11" s="2"/>
      <c r="D11" s="2"/>
      <c r="E11" s="2"/>
      <c r="F11" s="2"/>
      <c r="G11" s="2"/>
      <c r="H11" s="2"/>
      <c r="I11" s="2"/>
    </row>
    <row r="12" spans="1:9" x14ac:dyDescent="0.2">
      <c r="B12" s="2"/>
    </row>
    <row r="13" spans="1:9" x14ac:dyDescent="0.2">
      <c r="A13" t="s">
        <v>1</v>
      </c>
      <c r="B13" s="12">
        <v>0.11</v>
      </c>
    </row>
    <row r="14" spans="1:9" x14ac:dyDescent="0.2">
      <c r="A14" t="s">
        <v>2</v>
      </c>
      <c r="B14" s="3"/>
    </row>
    <row r="15" spans="1:9" x14ac:dyDescent="0.2">
      <c r="B15" s="2"/>
    </row>
    <row r="16" spans="1:9" ht="18" x14ac:dyDescent="0.25">
      <c r="A16" s="4" t="s">
        <v>22</v>
      </c>
      <c r="B16" s="1"/>
      <c r="C16" s="1"/>
      <c r="D16" s="1"/>
      <c r="E16" s="1"/>
      <c r="F16" s="1"/>
      <c r="G16" s="1"/>
      <c r="H16" s="1"/>
      <c r="I16" s="1"/>
    </row>
    <row r="17" spans="1:10" ht="15" x14ac:dyDescent="0.25">
      <c r="A17" t="s">
        <v>0</v>
      </c>
      <c r="B17" s="37">
        <v>0</v>
      </c>
      <c r="C17" s="37">
        <v>1</v>
      </c>
      <c r="D17" s="37">
        <v>2</v>
      </c>
      <c r="E17" s="37">
        <v>3</v>
      </c>
      <c r="F17" s="37">
        <v>4</v>
      </c>
      <c r="G17" s="37">
        <v>5</v>
      </c>
      <c r="H17" s="37">
        <v>6</v>
      </c>
      <c r="I17" s="37">
        <v>7</v>
      </c>
      <c r="J17" s="37">
        <v>8</v>
      </c>
    </row>
    <row r="18" spans="1:10" x14ac:dyDescent="0.2">
      <c r="A18" t="s">
        <v>21</v>
      </c>
      <c r="B18" s="2"/>
      <c r="C18" s="13">
        <v>0.1429</v>
      </c>
      <c r="D18" s="13">
        <v>0.24490000000000001</v>
      </c>
      <c r="E18" s="13">
        <v>0.1749</v>
      </c>
      <c r="F18" s="13">
        <v>0.1249</v>
      </c>
      <c r="G18" s="13">
        <v>8.9300000000000004E-2</v>
      </c>
      <c r="H18" s="13">
        <v>8.9300000000000004E-2</v>
      </c>
      <c r="I18" s="13">
        <v>8.9300000000000004E-2</v>
      </c>
      <c r="J18" s="13">
        <v>4.4499999999999998E-2</v>
      </c>
    </row>
    <row r="19" spans="1:10" x14ac:dyDescent="0.2">
      <c r="A19" t="s">
        <v>12</v>
      </c>
      <c r="B19" s="2"/>
      <c r="C19" s="2">
        <v>3000</v>
      </c>
      <c r="D19" s="2">
        <v>3000</v>
      </c>
      <c r="E19" s="2">
        <v>3000</v>
      </c>
      <c r="F19" s="2">
        <v>2500</v>
      </c>
      <c r="G19" s="2">
        <v>2500</v>
      </c>
      <c r="H19" s="2">
        <v>2500</v>
      </c>
      <c r="I19" s="2">
        <v>2500</v>
      </c>
      <c r="J19" s="2">
        <v>0</v>
      </c>
    </row>
    <row r="20" spans="1:10" x14ac:dyDescent="0.2">
      <c r="A20" t="s">
        <v>14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t="s">
        <v>18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t="s">
        <v>16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t="s">
        <v>17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t="s">
        <v>15</v>
      </c>
      <c r="B24" s="2">
        <v>-10500</v>
      </c>
      <c r="C24" s="2"/>
      <c r="D24" s="2"/>
      <c r="E24" s="2"/>
      <c r="F24" s="2"/>
      <c r="G24" s="2"/>
      <c r="H24" s="2"/>
      <c r="I24" s="2">
        <v>0</v>
      </c>
    </row>
    <row r="25" spans="1:10" x14ac:dyDescent="0.2">
      <c r="A25" t="s">
        <v>11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">
      <c r="A26" t="s">
        <v>19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">
      <c r="B27" s="2"/>
    </row>
    <row r="28" spans="1:10" x14ac:dyDescent="0.2">
      <c r="A28" t="s">
        <v>1</v>
      </c>
      <c r="B28" s="12">
        <v>0.11</v>
      </c>
    </row>
    <row r="29" spans="1:10" x14ac:dyDescent="0.2">
      <c r="A29" t="s">
        <v>2</v>
      </c>
      <c r="B29" s="3"/>
    </row>
  </sheetData>
  <mergeCells count="1">
    <mergeCell ref="A1:I1"/>
  </mergeCells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horizont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41"/>
  <sheetViews>
    <sheetView workbookViewId="0">
      <selection sqref="A1:C10"/>
    </sheetView>
  </sheetViews>
  <sheetFormatPr defaultRowHeight="14.25" x14ac:dyDescent="0.2"/>
  <cols>
    <col min="1" max="1" width="20.25" bestFit="1" customWidth="1"/>
    <col min="2" max="2" width="20" bestFit="1" customWidth="1"/>
    <col min="3" max="3" width="10.625" bestFit="1" customWidth="1"/>
  </cols>
  <sheetData>
    <row r="1" spans="1:6" ht="18" x14ac:dyDescent="0.25">
      <c r="A1" s="62" t="s">
        <v>176</v>
      </c>
      <c r="B1" s="62"/>
      <c r="C1" s="62"/>
      <c r="D1" s="6"/>
      <c r="E1" s="6"/>
      <c r="F1" s="6"/>
    </row>
    <row r="2" spans="1:6" x14ac:dyDescent="0.2">
      <c r="A2" t="s">
        <v>69</v>
      </c>
      <c r="B2" s="7">
        <v>0.12</v>
      </c>
    </row>
    <row r="3" spans="1:6" x14ac:dyDescent="0.2">
      <c r="A3" t="s">
        <v>104</v>
      </c>
      <c r="B3" s="7">
        <v>0.35</v>
      </c>
    </row>
    <row r="4" spans="1:6" x14ac:dyDescent="0.2">
      <c r="A4" t="s">
        <v>183</v>
      </c>
      <c r="B4" s="3">
        <v>6</v>
      </c>
    </row>
    <row r="5" spans="1:6" ht="15" x14ac:dyDescent="0.25">
      <c r="B5" s="36" t="s">
        <v>177</v>
      </c>
      <c r="C5" s="36" t="s">
        <v>178</v>
      </c>
    </row>
    <row r="6" spans="1:6" x14ac:dyDescent="0.2">
      <c r="A6" t="s">
        <v>56</v>
      </c>
      <c r="B6" s="2">
        <v>4000000</v>
      </c>
      <c r="C6" s="2">
        <v>10000000</v>
      </c>
    </row>
    <row r="7" spans="1:6" x14ac:dyDescent="0.2">
      <c r="A7" t="s">
        <v>179</v>
      </c>
      <c r="B7" s="2">
        <v>300000</v>
      </c>
      <c r="C7" s="2">
        <v>210000</v>
      </c>
    </row>
    <row r="8" spans="1:6" x14ac:dyDescent="0.2">
      <c r="A8" t="s">
        <v>180</v>
      </c>
      <c r="B8" s="51">
        <v>1.2</v>
      </c>
      <c r="C8" s="51">
        <v>0.8</v>
      </c>
    </row>
    <row r="9" spans="1:6" x14ac:dyDescent="0.2">
      <c r="A9" t="s">
        <v>164</v>
      </c>
      <c r="B9">
        <v>5</v>
      </c>
      <c r="C9">
        <v>5</v>
      </c>
    </row>
    <row r="10" spans="1:6" x14ac:dyDescent="0.2">
      <c r="A10" t="s">
        <v>9</v>
      </c>
      <c r="B10" s="2">
        <f>B6/B9</f>
        <v>800000</v>
      </c>
      <c r="C10" s="2">
        <f>C6/C9</f>
        <v>2000000</v>
      </c>
    </row>
    <row r="12" spans="1:6" ht="15" x14ac:dyDescent="0.25">
      <c r="A12" s="4" t="s">
        <v>181</v>
      </c>
    </row>
    <row r="13" spans="1:6" x14ac:dyDescent="0.2">
      <c r="A13" t="s">
        <v>175</v>
      </c>
      <c r="B13" s="2">
        <v>1000000</v>
      </c>
    </row>
    <row r="14" spans="1:6" x14ac:dyDescent="0.2">
      <c r="A14" t="s">
        <v>184</v>
      </c>
      <c r="B14" s="2"/>
      <c r="C14" s="2"/>
    </row>
    <row r="15" spans="1:6" x14ac:dyDescent="0.2">
      <c r="A15" t="s">
        <v>6</v>
      </c>
      <c r="B15" s="2"/>
      <c r="C15" s="2"/>
    </row>
    <row r="16" spans="1:6" x14ac:dyDescent="0.2">
      <c r="A16" t="s">
        <v>182</v>
      </c>
      <c r="B16" s="2"/>
      <c r="C16" s="2"/>
    </row>
    <row r="17" spans="1:4" x14ac:dyDescent="0.2">
      <c r="A17" t="s">
        <v>14</v>
      </c>
      <c r="B17" s="2"/>
      <c r="C17" s="2"/>
    </row>
    <row r="18" spans="1:4" x14ac:dyDescent="0.2">
      <c r="A18" t="s">
        <v>185</v>
      </c>
      <c r="B18" s="2"/>
      <c r="C18" s="2"/>
    </row>
    <row r="19" spans="1:4" x14ac:dyDescent="0.2">
      <c r="A19" t="s">
        <v>11</v>
      </c>
      <c r="B19" s="2"/>
      <c r="C19" s="2"/>
    </row>
    <row r="20" spans="1:4" x14ac:dyDescent="0.2">
      <c r="A20" t="s">
        <v>153</v>
      </c>
      <c r="B20" s="2"/>
      <c r="C20" s="2"/>
    </row>
    <row r="22" spans="1:4" x14ac:dyDescent="0.2">
      <c r="A22" s="11" t="s">
        <v>186</v>
      </c>
      <c r="B22" s="25"/>
      <c r="C22" s="25"/>
      <c r="D22" t="str">
        <f ca="1">getformula(C22)</f>
        <v xml:space="preserve">&lt;-- </v>
      </c>
    </row>
    <row r="25" spans="1:4" ht="15" x14ac:dyDescent="0.25">
      <c r="A25" s="4" t="s">
        <v>187</v>
      </c>
    </row>
    <row r="26" spans="1:4" ht="15" x14ac:dyDescent="0.25">
      <c r="A26" s="37" t="s">
        <v>175</v>
      </c>
      <c r="B26" s="37" t="s">
        <v>177</v>
      </c>
      <c r="C26" s="37" t="s">
        <v>178</v>
      </c>
    </row>
    <row r="27" spans="1:4" x14ac:dyDescent="0.2">
      <c r="B27" s="2"/>
      <c r="C27" s="2"/>
    </row>
    <row r="28" spans="1:4" x14ac:dyDescent="0.2">
      <c r="A28" s="2">
        <v>10000</v>
      </c>
      <c r="B28" s="2"/>
      <c r="C28" s="2"/>
    </row>
    <row r="29" spans="1:4" x14ac:dyDescent="0.2">
      <c r="A29" s="2">
        <v>500000</v>
      </c>
      <c r="B29" s="2"/>
      <c r="C29" s="2"/>
    </row>
    <row r="30" spans="1:4" x14ac:dyDescent="0.2">
      <c r="A30" s="2">
        <v>1000000</v>
      </c>
      <c r="B30" s="2"/>
      <c r="C30" s="2"/>
    </row>
    <row r="31" spans="1:4" x14ac:dyDescent="0.2">
      <c r="A31" s="2">
        <v>1500000</v>
      </c>
      <c r="B31" s="2"/>
      <c r="C31" s="2"/>
    </row>
    <row r="32" spans="1:4" x14ac:dyDescent="0.2">
      <c r="A32" s="2">
        <v>2000000</v>
      </c>
      <c r="B32" s="2"/>
      <c r="C32" s="2"/>
    </row>
    <row r="33" spans="1:3" x14ac:dyDescent="0.2">
      <c r="A33" s="2">
        <v>2500000</v>
      </c>
      <c r="B33" s="2"/>
      <c r="C33" s="2"/>
    </row>
    <row r="34" spans="1:3" x14ac:dyDescent="0.2">
      <c r="A34" s="2">
        <v>3000000</v>
      </c>
      <c r="B34" s="2"/>
      <c r="C34" s="2"/>
    </row>
    <row r="35" spans="1:3" x14ac:dyDescent="0.2">
      <c r="A35" s="2">
        <v>3500000</v>
      </c>
      <c r="B35" s="2"/>
      <c r="C35" s="2"/>
    </row>
    <row r="36" spans="1:3" x14ac:dyDescent="0.2">
      <c r="A36" s="2">
        <v>4000000</v>
      </c>
      <c r="B36" s="2"/>
      <c r="C36" s="2"/>
    </row>
    <row r="37" spans="1:3" x14ac:dyDescent="0.2">
      <c r="A37" s="2">
        <v>4500000</v>
      </c>
      <c r="B37" s="2"/>
      <c r="C37" s="2"/>
    </row>
    <row r="38" spans="1:3" x14ac:dyDescent="0.2">
      <c r="A38" s="2">
        <v>5000000</v>
      </c>
      <c r="B38" s="2"/>
      <c r="C38" s="2"/>
    </row>
    <row r="39" spans="1:3" x14ac:dyDescent="0.2">
      <c r="A39" s="2">
        <v>5500000</v>
      </c>
      <c r="B39" s="2"/>
      <c r="C39" s="2"/>
    </row>
    <row r="40" spans="1:3" x14ac:dyDescent="0.2">
      <c r="A40" s="2">
        <v>6000000</v>
      </c>
      <c r="B40" s="2"/>
      <c r="C40" s="2"/>
    </row>
    <row r="41" spans="1:3" x14ac:dyDescent="0.2">
      <c r="A41" s="2">
        <v>6500000</v>
      </c>
      <c r="B41" s="2"/>
      <c r="C41" s="2"/>
    </row>
  </sheetData>
  <mergeCells count="1">
    <mergeCell ref="A1:C1"/>
  </mergeCells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35"/>
  <sheetViews>
    <sheetView topLeftCell="A7" workbookViewId="0">
      <selection sqref="A1:F1"/>
    </sheetView>
  </sheetViews>
  <sheetFormatPr defaultRowHeight="14.25" x14ac:dyDescent="0.2"/>
  <cols>
    <col min="1" max="1" width="30.125" customWidth="1"/>
    <col min="2" max="2" width="10.375" bestFit="1" customWidth="1"/>
  </cols>
  <sheetData>
    <row r="1" spans="1:13" ht="18" x14ac:dyDescent="0.25">
      <c r="A1" s="62" t="s">
        <v>188</v>
      </c>
      <c r="B1" s="62"/>
      <c r="C1" s="62"/>
      <c r="D1" s="62"/>
      <c r="E1" s="62"/>
      <c r="F1" s="62"/>
    </row>
    <row r="3" spans="1:13" x14ac:dyDescent="0.2">
      <c r="A3" t="s">
        <v>1</v>
      </c>
      <c r="B3" s="7">
        <v>0.1</v>
      </c>
    </row>
    <row r="4" spans="1:13" x14ac:dyDescent="0.2">
      <c r="A4" t="s">
        <v>104</v>
      </c>
      <c r="B4" s="7">
        <v>0.25</v>
      </c>
    </row>
    <row r="6" spans="1:13" ht="30" x14ac:dyDescent="0.25">
      <c r="B6" s="36" t="s">
        <v>126</v>
      </c>
      <c r="C6" s="36" t="s">
        <v>189</v>
      </c>
    </row>
    <row r="7" spans="1:13" ht="15" x14ac:dyDescent="0.25">
      <c r="A7" t="s">
        <v>196</v>
      </c>
      <c r="B7" s="36"/>
      <c r="C7" s="36"/>
    </row>
    <row r="8" spans="1:13" x14ac:dyDescent="0.2">
      <c r="A8" t="s">
        <v>190</v>
      </c>
      <c r="B8" s="2">
        <v>10000</v>
      </c>
      <c r="C8" s="2"/>
    </row>
    <row r="9" spans="1:13" x14ac:dyDescent="0.2">
      <c r="A9" t="s">
        <v>56</v>
      </c>
      <c r="B9" s="2"/>
      <c r="C9" s="2">
        <v>20000</v>
      </c>
    </row>
    <row r="10" spans="1:13" x14ac:dyDescent="0.2">
      <c r="A10" t="s">
        <v>191</v>
      </c>
      <c r="B10">
        <v>5</v>
      </c>
      <c r="C10">
        <v>5</v>
      </c>
    </row>
    <row r="11" spans="1:13" x14ac:dyDescent="0.2">
      <c r="A11" t="s">
        <v>14</v>
      </c>
      <c r="B11" s="2"/>
      <c r="C11" s="2"/>
    </row>
    <row r="12" spans="1:13" x14ac:dyDescent="0.2">
      <c r="A12" t="s">
        <v>192</v>
      </c>
      <c r="B12" s="2">
        <v>6000</v>
      </c>
    </row>
    <row r="14" spans="1:13" ht="12.4" customHeight="1" x14ac:dyDescent="0.2">
      <c r="A14" s="54" t="s">
        <v>193</v>
      </c>
      <c r="C14">
        <v>0.85</v>
      </c>
    </row>
    <row r="16" spans="1:13" ht="15" x14ac:dyDescent="0.25">
      <c r="A16" s="63" t="s">
        <v>206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x14ac:dyDescent="0.2">
      <c r="A17" t="s">
        <v>194</v>
      </c>
      <c r="B17" s="53" t="s">
        <v>48</v>
      </c>
      <c r="C17" s="53" t="s">
        <v>47</v>
      </c>
      <c r="D17" s="53" t="s">
        <v>46</v>
      </c>
      <c r="E17" s="53" t="s">
        <v>45</v>
      </c>
      <c r="F17" s="53" t="s">
        <v>44</v>
      </c>
      <c r="G17" s="53" t="s">
        <v>43</v>
      </c>
      <c r="H17" s="53" t="s">
        <v>42</v>
      </c>
      <c r="I17" s="53" t="s">
        <v>41</v>
      </c>
      <c r="J17" s="53" t="s">
        <v>40</v>
      </c>
      <c r="K17" s="53" t="s">
        <v>39</v>
      </c>
      <c r="L17" s="53" t="s">
        <v>38</v>
      </c>
      <c r="M17" s="53" t="s">
        <v>37</v>
      </c>
    </row>
    <row r="18" spans="1:13" x14ac:dyDescent="0.2">
      <c r="A18" t="s">
        <v>195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t="s">
        <v>197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t="s">
        <v>198</v>
      </c>
      <c r="B20" s="2"/>
    </row>
    <row r="21" spans="1:13" x14ac:dyDescent="0.2">
      <c r="A21" t="s">
        <v>199</v>
      </c>
    </row>
    <row r="22" spans="1:13" x14ac:dyDescent="0.2">
      <c r="A22" s="11" t="s">
        <v>200</v>
      </c>
      <c r="B22" s="25"/>
    </row>
    <row r="24" spans="1:13" ht="15" x14ac:dyDescent="0.25">
      <c r="A24" s="63" t="s">
        <v>201</v>
      </c>
      <c r="B24" s="63"/>
      <c r="C24" s="63"/>
    </row>
    <row r="25" spans="1:13" x14ac:dyDescent="0.2">
      <c r="A25" t="s">
        <v>202</v>
      </c>
      <c r="B25" s="2"/>
    </row>
    <row r="26" spans="1:13" x14ac:dyDescent="0.2">
      <c r="A26" t="s">
        <v>190</v>
      </c>
      <c r="B26" s="2"/>
    </row>
    <row r="27" spans="1:13" x14ac:dyDescent="0.2">
      <c r="A27" t="s">
        <v>203</v>
      </c>
      <c r="B27" s="2"/>
    </row>
    <row r="28" spans="1:13" x14ac:dyDescent="0.2">
      <c r="A28" t="s">
        <v>205</v>
      </c>
      <c r="B28" s="2"/>
    </row>
    <row r="29" spans="1:13" x14ac:dyDescent="0.2">
      <c r="A29" s="11" t="s">
        <v>204</v>
      </c>
      <c r="B29" s="25"/>
    </row>
    <row r="31" spans="1:13" ht="15" x14ac:dyDescent="0.25">
      <c r="A31" s="63" t="s">
        <v>207</v>
      </c>
      <c r="B31" s="63"/>
      <c r="C31" s="63"/>
    </row>
    <row r="32" spans="1:13" x14ac:dyDescent="0.2">
      <c r="A32" t="s">
        <v>208</v>
      </c>
      <c r="B32" s="2"/>
    </row>
    <row r="33" spans="1:2" x14ac:dyDescent="0.2">
      <c r="A33" t="s">
        <v>209</v>
      </c>
      <c r="B33" s="2"/>
    </row>
    <row r="34" spans="1:2" x14ac:dyDescent="0.2">
      <c r="A34" t="s">
        <v>170</v>
      </c>
      <c r="B34" s="2"/>
    </row>
    <row r="35" spans="1:2" x14ac:dyDescent="0.2">
      <c r="A35" s="55" t="s">
        <v>210</v>
      </c>
      <c r="B35" s="56"/>
    </row>
  </sheetData>
  <mergeCells count="4">
    <mergeCell ref="A1:F1"/>
    <mergeCell ref="A16:M16"/>
    <mergeCell ref="A24:C24"/>
    <mergeCell ref="A31:C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20"/>
  <sheetViews>
    <sheetView topLeftCell="A4" workbookViewId="0">
      <selection activeCell="B3" sqref="B3:B8"/>
    </sheetView>
  </sheetViews>
  <sheetFormatPr defaultRowHeight="14.25" x14ac:dyDescent="0.2"/>
  <cols>
    <col min="1" max="1" width="25.75" bestFit="1" customWidth="1"/>
  </cols>
  <sheetData>
    <row r="1" spans="1:7" ht="18" x14ac:dyDescent="0.25">
      <c r="A1" s="62" t="s">
        <v>211</v>
      </c>
      <c r="B1" s="62"/>
      <c r="C1" s="62"/>
      <c r="D1" s="62"/>
      <c r="E1" s="62"/>
      <c r="F1" s="62"/>
      <c r="G1" s="62"/>
    </row>
    <row r="2" spans="1:7" x14ac:dyDescent="0.2">
      <c r="A2" t="s">
        <v>214</v>
      </c>
      <c r="B2" s="12">
        <v>0.08</v>
      </c>
    </row>
    <row r="3" spans="1:7" x14ac:dyDescent="0.2">
      <c r="A3" t="s">
        <v>104</v>
      </c>
      <c r="B3" s="13">
        <v>0.5</v>
      </c>
    </row>
    <row r="4" spans="1:7" x14ac:dyDescent="0.2">
      <c r="B4" s="2"/>
    </row>
    <row r="5" spans="1:7" x14ac:dyDescent="0.2">
      <c r="A5" t="s">
        <v>212</v>
      </c>
      <c r="B5" s="2">
        <v>1000</v>
      </c>
    </row>
    <row r="6" spans="1:7" x14ac:dyDescent="0.2">
      <c r="A6" t="s">
        <v>213</v>
      </c>
      <c r="B6">
        <v>300</v>
      </c>
    </row>
    <row r="7" spans="1:7" x14ac:dyDescent="0.2">
      <c r="A7" t="s">
        <v>219</v>
      </c>
      <c r="B7" s="7">
        <v>0.05</v>
      </c>
    </row>
    <row r="8" spans="1:7" x14ac:dyDescent="0.2">
      <c r="A8" t="s">
        <v>215</v>
      </c>
      <c r="B8">
        <v>60</v>
      </c>
    </row>
    <row r="10" spans="1:7" s="36" customFormat="1" ht="45" x14ac:dyDescent="0.25">
      <c r="A10" s="36" t="s">
        <v>0</v>
      </c>
      <c r="B10" s="36" t="s">
        <v>216</v>
      </c>
      <c r="C10" s="36" t="s">
        <v>217</v>
      </c>
      <c r="D10" s="36" t="s">
        <v>218</v>
      </c>
      <c r="E10" s="36" t="s">
        <v>4</v>
      </c>
    </row>
    <row r="11" spans="1:7" x14ac:dyDescent="0.2">
      <c r="A11" s="53">
        <v>0</v>
      </c>
      <c r="B11" s="3"/>
      <c r="C11" s="3"/>
      <c r="D11" s="3"/>
      <c r="E11" s="3"/>
      <c r="F11" t="str">
        <f ca="1">getformula(B11)</f>
        <v xml:space="preserve">&lt;-- </v>
      </c>
    </row>
    <row r="12" spans="1:7" x14ac:dyDescent="0.2">
      <c r="A12" s="53">
        <v>1</v>
      </c>
      <c r="B12" s="3"/>
      <c r="C12" s="3"/>
      <c r="D12" s="3"/>
      <c r="E12" s="3"/>
    </row>
    <row r="13" spans="1:7" x14ac:dyDescent="0.2">
      <c r="A13" s="53">
        <v>2</v>
      </c>
      <c r="B13" s="3"/>
      <c r="C13" s="3"/>
      <c r="D13" s="3"/>
      <c r="E13" s="3"/>
    </row>
    <row r="14" spans="1:7" x14ac:dyDescent="0.2">
      <c r="A14" s="53">
        <v>3</v>
      </c>
      <c r="B14" s="3"/>
      <c r="C14" s="3"/>
      <c r="D14" s="3"/>
      <c r="E14" s="3"/>
    </row>
    <row r="15" spans="1:7" x14ac:dyDescent="0.2">
      <c r="A15" s="53">
        <v>4</v>
      </c>
      <c r="B15" s="3"/>
      <c r="C15" s="3"/>
      <c r="D15" s="3"/>
      <c r="E15" s="3"/>
    </row>
    <row r="16" spans="1:7" x14ac:dyDescent="0.2">
      <c r="A16" s="53">
        <v>5</v>
      </c>
      <c r="B16" s="3"/>
      <c r="C16" s="3"/>
      <c r="D16" s="3"/>
      <c r="E16" s="3"/>
    </row>
    <row r="18" spans="1:2" x14ac:dyDescent="0.2">
      <c r="A18" s="11" t="s">
        <v>2</v>
      </c>
      <c r="B18" s="25"/>
    </row>
    <row r="20" spans="1:2" ht="29.25" x14ac:dyDescent="0.25">
      <c r="A20" s="47" t="s">
        <v>220</v>
      </c>
      <c r="B20" s="52"/>
    </row>
  </sheetData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35"/>
  <sheetViews>
    <sheetView zoomScale="90" zoomScaleNormal="90" workbookViewId="0">
      <selection sqref="A1:F1"/>
    </sheetView>
  </sheetViews>
  <sheetFormatPr defaultRowHeight="14.25" x14ac:dyDescent="0.2"/>
  <cols>
    <col min="1" max="1" width="20.5" bestFit="1" customWidth="1"/>
    <col min="2" max="2" width="10.875" bestFit="1" customWidth="1"/>
  </cols>
  <sheetData>
    <row r="1" spans="1:6" ht="18" x14ac:dyDescent="0.25">
      <c r="A1" s="62" t="s">
        <v>238</v>
      </c>
      <c r="B1" s="62"/>
      <c r="C1" s="62"/>
      <c r="D1" s="62"/>
      <c r="E1" s="62"/>
      <c r="F1" s="62"/>
    </row>
    <row r="2" spans="1:6" x14ac:dyDescent="0.2">
      <c r="A2" t="s">
        <v>1</v>
      </c>
      <c r="B2" s="7">
        <v>0.12</v>
      </c>
    </row>
    <row r="3" spans="1:6" x14ac:dyDescent="0.2">
      <c r="A3" t="s">
        <v>68</v>
      </c>
      <c r="B3" s="7">
        <v>0.35</v>
      </c>
    </row>
    <row r="5" spans="1:6" x14ac:dyDescent="0.2">
      <c r="A5" t="s">
        <v>239</v>
      </c>
      <c r="B5" s="2">
        <v>200000</v>
      </c>
    </row>
    <row r="7" spans="1:6" ht="15" x14ac:dyDescent="0.25">
      <c r="A7" s="63" t="s">
        <v>240</v>
      </c>
      <c r="B7" s="63"/>
    </row>
    <row r="8" spans="1:6" x14ac:dyDescent="0.2">
      <c r="A8" t="s">
        <v>241</v>
      </c>
      <c r="B8">
        <v>3</v>
      </c>
    </row>
    <row r="9" spans="1:6" x14ac:dyDescent="0.2">
      <c r="A9" t="s">
        <v>56</v>
      </c>
      <c r="B9" s="2">
        <v>250000</v>
      </c>
    </row>
    <row r="10" spans="1:6" x14ac:dyDescent="0.2">
      <c r="A10" t="s">
        <v>242</v>
      </c>
      <c r="B10">
        <v>10</v>
      </c>
    </row>
    <row r="11" spans="1:6" x14ac:dyDescent="0.2">
      <c r="A11" t="s">
        <v>243</v>
      </c>
      <c r="B11" s="59"/>
    </row>
    <row r="13" spans="1:6" x14ac:dyDescent="0.2">
      <c r="A13" t="s">
        <v>244</v>
      </c>
      <c r="B13" s="2">
        <v>5000</v>
      </c>
    </row>
    <row r="14" spans="1:6" x14ac:dyDescent="0.2">
      <c r="A14" t="s">
        <v>245</v>
      </c>
      <c r="B14">
        <v>150</v>
      </c>
    </row>
    <row r="15" spans="1:6" x14ac:dyDescent="0.2">
      <c r="A15" t="s">
        <v>179</v>
      </c>
      <c r="B15" s="2">
        <v>300000</v>
      </c>
    </row>
    <row r="16" spans="1:6" x14ac:dyDescent="0.2">
      <c r="A16" t="s">
        <v>246</v>
      </c>
      <c r="B16">
        <v>50</v>
      </c>
    </row>
    <row r="19" spans="1:15" ht="15" x14ac:dyDescent="0.25">
      <c r="A19" t="s">
        <v>0</v>
      </c>
      <c r="B19" s="37">
        <v>0</v>
      </c>
      <c r="C19" s="37">
        <v>1</v>
      </c>
      <c r="D19" s="37">
        <v>2</v>
      </c>
      <c r="E19" s="37">
        <v>3</v>
      </c>
      <c r="F19" s="37">
        <v>4</v>
      </c>
      <c r="G19" s="37">
        <v>5</v>
      </c>
      <c r="H19" s="37">
        <v>6</v>
      </c>
      <c r="I19" s="37">
        <v>7</v>
      </c>
      <c r="J19" s="37">
        <v>8</v>
      </c>
      <c r="K19" s="37">
        <v>9</v>
      </c>
      <c r="L19" s="37">
        <v>10</v>
      </c>
      <c r="M19" s="37">
        <v>11</v>
      </c>
      <c r="N19" s="37">
        <v>12</v>
      </c>
      <c r="O19" s="37">
        <v>13</v>
      </c>
    </row>
    <row r="20" spans="1:15" x14ac:dyDescent="0.2">
      <c r="A20" t="s">
        <v>249</v>
      </c>
      <c r="B20" s="2"/>
      <c r="C20" s="2"/>
      <c r="D20" s="2"/>
      <c r="E20" s="2"/>
    </row>
    <row r="22" spans="1:15" x14ac:dyDescent="0.2">
      <c r="E22" s="2"/>
    </row>
    <row r="23" spans="1:15" x14ac:dyDescent="0.2">
      <c r="A23" t="s">
        <v>247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t="s">
        <v>179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">
      <c r="A25" t="s">
        <v>248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">
      <c r="A26" t="s">
        <v>14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">
      <c r="A27" t="s">
        <v>185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">
      <c r="A28" t="s">
        <v>232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">
      <c r="A29" t="s">
        <v>250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t="s">
        <v>11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t="s">
        <v>251</v>
      </c>
      <c r="E31" s="2"/>
    </row>
    <row r="32" spans="1:15" x14ac:dyDescent="0.2">
      <c r="A32" t="s">
        <v>19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4" spans="1:2" x14ac:dyDescent="0.2">
      <c r="A34" s="11" t="s">
        <v>2</v>
      </c>
      <c r="B34" s="25"/>
    </row>
    <row r="35" spans="1:2" x14ac:dyDescent="0.2">
      <c r="A35" s="11" t="s">
        <v>5</v>
      </c>
      <c r="B35" s="57"/>
    </row>
  </sheetData>
  <mergeCells count="2">
    <mergeCell ref="A1:F1"/>
    <mergeCell ref="A7:B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H26"/>
  <sheetViews>
    <sheetView topLeftCell="A10" workbookViewId="0">
      <selection activeCell="D51" sqref="D51"/>
    </sheetView>
  </sheetViews>
  <sheetFormatPr defaultRowHeight="14.25" x14ac:dyDescent="0.2"/>
  <cols>
    <col min="1" max="1" width="26.25" bestFit="1" customWidth="1"/>
    <col min="2" max="2" width="11.25" customWidth="1"/>
    <col min="3" max="3" width="10" customWidth="1"/>
    <col min="4" max="4" width="31" bestFit="1" customWidth="1"/>
  </cols>
  <sheetData>
    <row r="1" spans="1:8" ht="18" x14ac:dyDescent="0.25">
      <c r="A1" s="62" t="s">
        <v>252</v>
      </c>
      <c r="B1" s="62"/>
      <c r="C1" s="62"/>
      <c r="D1" s="62"/>
      <c r="E1" s="62"/>
      <c r="F1" s="62"/>
      <c r="G1" s="62"/>
      <c r="H1" s="62"/>
    </row>
    <row r="2" spans="1:8" x14ac:dyDescent="0.2">
      <c r="A2" t="s">
        <v>69</v>
      </c>
      <c r="B2" s="7">
        <v>7.0000000000000007E-2</v>
      </c>
    </row>
    <row r="4" spans="1:8" s="53" customFormat="1" ht="30" x14ac:dyDescent="0.25">
      <c r="B4" s="36" t="s">
        <v>253</v>
      </c>
      <c r="C4" s="36" t="s">
        <v>254</v>
      </c>
    </row>
    <row r="5" spans="1:8" x14ac:dyDescent="0.2">
      <c r="A5" t="s">
        <v>255</v>
      </c>
      <c r="B5" s="2">
        <v>400000</v>
      </c>
      <c r="C5" s="2">
        <v>150000</v>
      </c>
    </row>
    <row r="6" spans="1:8" x14ac:dyDescent="0.2">
      <c r="A6" t="s">
        <v>256</v>
      </c>
      <c r="B6" s="2">
        <v>20000</v>
      </c>
      <c r="C6" s="2">
        <v>10000</v>
      </c>
    </row>
    <row r="7" spans="1:8" x14ac:dyDescent="0.2">
      <c r="A7" t="s">
        <v>257</v>
      </c>
      <c r="B7" s="7">
        <v>0.1</v>
      </c>
      <c r="C7" s="7">
        <v>0.06</v>
      </c>
    </row>
    <row r="8" spans="1:8" ht="15" x14ac:dyDescent="0.25">
      <c r="A8" t="s">
        <v>258</v>
      </c>
      <c r="B8" s="2">
        <v>20000</v>
      </c>
      <c r="C8" s="2">
        <v>20000</v>
      </c>
    </row>
    <row r="10" spans="1:8" x14ac:dyDescent="0.2">
      <c r="A10" s="53" t="s">
        <v>194</v>
      </c>
      <c r="B10" s="65" t="s">
        <v>153</v>
      </c>
      <c r="C10" s="65"/>
    </row>
    <row r="11" spans="1:8" x14ac:dyDescent="0.2">
      <c r="A11" s="53">
        <v>0</v>
      </c>
      <c r="B11" s="2"/>
      <c r="C11" s="2"/>
    </row>
    <row r="12" spans="1:8" x14ac:dyDescent="0.2">
      <c r="A12" s="53">
        <v>1</v>
      </c>
      <c r="B12" s="2"/>
      <c r="C12" s="2"/>
    </row>
    <row r="13" spans="1:8" x14ac:dyDescent="0.2">
      <c r="A13" s="53">
        <v>2</v>
      </c>
      <c r="B13" s="2"/>
      <c r="C13" s="2"/>
    </row>
    <row r="14" spans="1:8" x14ac:dyDescent="0.2">
      <c r="A14" s="53">
        <v>3</v>
      </c>
      <c r="B14" s="2"/>
      <c r="C14" s="2"/>
    </row>
    <row r="15" spans="1:8" x14ac:dyDescent="0.2">
      <c r="A15" s="53">
        <v>4</v>
      </c>
      <c r="B15" s="2"/>
      <c r="C15" s="2"/>
    </row>
    <row r="16" spans="1:8" x14ac:dyDescent="0.2">
      <c r="A16" s="53">
        <v>5</v>
      </c>
      <c r="B16" s="2"/>
      <c r="C16" s="2"/>
    </row>
    <row r="17" spans="1:3" x14ac:dyDescent="0.2">
      <c r="A17" s="53">
        <v>6</v>
      </c>
      <c r="B17" s="2"/>
      <c r="C17" s="2"/>
    </row>
    <row r="18" spans="1:3" x14ac:dyDescent="0.2">
      <c r="A18" s="53">
        <v>7</v>
      </c>
      <c r="B18" s="2"/>
      <c r="C18" s="2"/>
    </row>
    <row r="19" spans="1:3" x14ac:dyDescent="0.2">
      <c r="A19" s="53">
        <v>8</v>
      </c>
      <c r="B19" s="2"/>
      <c r="C19" s="2"/>
    </row>
    <row r="20" spans="1:3" x14ac:dyDescent="0.2">
      <c r="A20" s="53">
        <v>9</v>
      </c>
      <c r="B20" s="2"/>
      <c r="C20" s="2"/>
    </row>
    <row r="21" spans="1:3" x14ac:dyDescent="0.2">
      <c r="A21" s="53">
        <v>10</v>
      </c>
      <c r="B21" s="2"/>
      <c r="C21" s="2"/>
    </row>
    <row r="22" spans="1:3" x14ac:dyDescent="0.2">
      <c r="A22" s="53">
        <v>11</v>
      </c>
      <c r="B22" s="2"/>
      <c r="C22" s="2"/>
    </row>
    <row r="23" spans="1:3" x14ac:dyDescent="0.2">
      <c r="A23" s="53">
        <v>12</v>
      </c>
      <c r="B23" s="2"/>
      <c r="C23" s="2"/>
    </row>
    <row r="24" spans="1:3" ht="28.5" x14ac:dyDescent="0.2">
      <c r="A24" s="47" t="s">
        <v>259</v>
      </c>
      <c r="B24" s="2"/>
      <c r="C24" s="2"/>
    </row>
    <row r="26" spans="1:3" x14ac:dyDescent="0.2">
      <c r="A26" s="11" t="s">
        <v>2</v>
      </c>
      <c r="B26" s="25"/>
      <c r="C26" s="25"/>
    </row>
  </sheetData>
  <mergeCells count="2">
    <mergeCell ref="A1:H1"/>
    <mergeCell ref="B10:C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L44"/>
  <sheetViews>
    <sheetView workbookViewId="0">
      <selection activeCell="A8" sqref="A8"/>
    </sheetView>
  </sheetViews>
  <sheetFormatPr defaultRowHeight="14.25" x14ac:dyDescent="0.2"/>
  <cols>
    <col min="1" max="1" width="24.5" bestFit="1" customWidth="1"/>
    <col min="2" max="2" width="12.875" customWidth="1"/>
    <col min="3" max="12" width="11.375" bestFit="1" customWidth="1"/>
  </cols>
  <sheetData>
    <row r="1" spans="1:12" ht="18" x14ac:dyDescent="0.25">
      <c r="A1" s="62" t="s">
        <v>221</v>
      </c>
      <c r="B1" s="62"/>
      <c r="C1" s="62"/>
      <c r="D1" s="62"/>
      <c r="E1" s="62"/>
      <c r="F1" s="62"/>
      <c r="G1" s="62"/>
      <c r="H1" s="62"/>
    </row>
    <row r="2" spans="1:12" x14ac:dyDescent="0.2">
      <c r="A2" t="s">
        <v>1</v>
      </c>
      <c r="B2" s="7">
        <v>0.15</v>
      </c>
    </row>
    <row r="3" spans="1:12" x14ac:dyDescent="0.2">
      <c r="A3" t="s">
        <v>104</v>
      </c>
      <c r="B3" s="7">
        <v>0.3</v>
      </c>
    </row>
    <row r="4" spans="1:12" x14ac:dyDescent="0.2">
      <c r="A4" t="s">
        <v>77</v>
      </c>
      <c r="B4" s="2">
        <v>70000000</v>
      </c>
    </row>
    <row r="5" spans="1:12" x14ac:dyDescent="0.2">
      <c r="A5" t="s">
        <v>9</v>
      </c>
      <c r="B5" s="2">
        <f>B4/5</f>
        <v>14000000</v>
      </c>
      <c r="C5" t="str">
        <f ca="1">getformula(B5)</f>
        <v>&lt;-- =B4/5</v>
      </c>
    </row>
    <row r="6" spans="1:12" x14ac:dyDescent="0.2">
      <c r="A6" t="s">
        <v>222</v>
      </c>
      <c r="B6" s="2">
        <v>75000</v>
      </c>
    </row>
    <row r="7" spans="1:12" x14ac:dyDescent="0.2">
      <c r="A7" t="s">
        <v>223</v>
      </c>
      <c r="B7" s="2">
        <v>1000</v>
      </c>
    </row>
    <row r="8" spans="1:12" x14ac:dyDescent="0.2">
      <c r="A8" t="s">
        <v>224</v>
      </c>
      <c r="B8" s="2">
        <v>50000000</v>
      </c>
    </row>
    <row r="10" spans="1:12" x14ac:dyDescent="0.2">
      <c r="A10" t="s">
        <v>225</v>
      </c>
      <c r="B10" s="2">
        <v>200000</v>
      </c>
      <c r="C10" t="s">
        <v>236</v>
      </c>
    </row>
    <row r="11" spans="1:12" x14ac:dyDescent="0.2">
      <c r="A11" t="s">
        <v>226</v>
      </c>
      <c r="B11" s="2">
        <v>1500</v>
      </c>
    </row>
    <row r="12" spans="1:12" x14ac:dyDescent="0.2">
      <c r="A12" t="s">
        <v>227</v>
      </c>
      <c r="B12" s="2">
        <f>B10*B11</f>
        <v>300000000</v>
      </c>
      <c r="C12" t="str">
        <f ca="1">getformula(B12)</f>
        <v>&lt;-- =B10*B11</v>
      </c>
    </row>
    <row r="13" spans="1:12" x14ac:dyDescent="0.2">
      <c r="A13" t="s">
        <v>228</v>
      </c>
      <c r="B13">
        <f>ROUNDUP(B10/B6,0)</f>
        <v>3</v>
      </c>
      <c r="C13" t="str">
        <f ca="1">getformula(B13)</f>
        <v>&lt;-- =ROUNDUP(B10/B6,0)</v>
      </c>
    </row>
    <row r="15" spans="1:12" ht="15" x14ac:dyDescent="0.25">
      <c r="A15" t="s">
        <v>0</v>
      </c>
      <c r="B15" s="37">
        <v>0</v>
      </c>
      <c r="C15" s="37">
        <v>1</v>
      </c>
      <c r="D15" s="37">
        <v>2</v>
      </c>
      <c r="E15" s="37">
        <v>3</v>
      </c>
      <c r="F15" s="37">
        <v>4</v>
      </c>
      <c r="G15" s="37">
        <v>5</v>
      </c>
      <c r="H15" s="37">
        <v>6</v>
      </c>
      <c r="I15" s="37">
        <v>7</v>
      </c>
      <c r="J15" s="37">
        <v>8</v>
      </c>
      <c r="K15" s="37">
        <v>9</v>
      </c>
      <c r="L15" s="37">
        <v>10</v>
      </c>
    </row>
    <row r="16" spans="1:12" x14ac:dyDescent="0.2">
      <c r="A16" t="s">
        <v>229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t="s">
        <v>184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t="s">
        <v>230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t="s">
        <v>235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">
      <c r="A20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t="s">
        <v>231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t="s">
        <v>232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t="s">
        <v>233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t="s">
        <v>11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t="s">
        <v>153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7" spans="1:12" x14ac:dyDescent="0.2">
      <c r="A27" s="11" t="s">
        <v>118</v>
      </c>
      <c r="B27" s="25"/>
    </row>
    <row r="28" spans="1:12" x14ac:dyDescent="0.2">
      <c r="A28" s="11" t="s">
        <v>234</v>
      </c>
      <c r="B28" s="57"/>
    </row>
    <row r="31" spans="1:12" ht="15" x14ac:dyDescent="0.25">
      <c r="A31" s="4" t="s">
        <v>237</v>
      </c>
    </row>
    <row r="33" spans="1:10" ht="15" x14ac:dyDescent="0.25">
      <c r="B33" s="2"/>
      <c r="C33" s="5">
        <v>100000</v>
      </c>
      <c r="D33" s="5">
        <v>200000</v>
      </c>
      <c r="E33" s="5">
        <v>300000</v>
      </c>
      <c r="F33" s="5">
        <v>400000</v>
      </c>
      <c r="G33" s="5">
        <v>500000</v>
      </c>
      <c r="H33" s="5">
        <v>600000</v>
      </c>
      <c r="I33" s="5">
        <v>800000</v>
      </c>
      <c r="J33" s="5">
        <v>1000000</v>
      </c>
    </row>
    <row r="34" spans="1:10" ht="15" x14ac:dyDescent="0.25">
      <c r="B34" s="58">
        <v>0.1</v>
      </c>
      <c r="C34" s="2"/>
      <c r="D34" s="2"/>
      <c r="E34" s="2"/>
      <c r="F34" s="2"/>
      <c r="G34" s="2"/>
      <c r="H34" s="2"/>
      <c r="I34" s="2"/>
      <c r="J34" s="2"/>
    </row>
    <row r="35" spans="1:10" ht="15" x14ac:dyDescent="0.25">
      <c r="A35" t="s">
        <v>1</v>
      </c>
      <c r="B35" s="58">
        <v>0.12</v>
      </c>
      <c r="C35" s="2"/>
      <c r="D35" s="2"/>
      <c r="E35" s="2"/>
      <c r="F35" s="2"/>
      <c r="G35" s="2"/>
      <c r="H35" s="2"/>
      <c r="I35" s="2"/>
      <c r="J35" s="2"/>
    </row>
    <row r="36" spans="1:10" ht="15" x14ac:dyDescent="0.25">
      <c r="B36" s="58">
        <v>0.14000000000000001</v>
      </c>
      <c r="C36" s="2"/>
      <c r="D36" s="2"/>
      <c r="E36" s="2"/>
      <c r="F36" s="2"/>
      <c r="G36" s="2"/>
      <c r="H36" s="2"/>
      <c r="I36" s="2"/>
      <c r="J36" s="2"/>
    </row>
    <row r="37" spans="1:10" ht="15" x14ac:dyDescent="0.25">
      <c r="B37" s="58">
        <v>0.16</v>
      </c>
      <c r="C37" s="2"/>
      <c r="D37" s="2"/>
      <c r="E37" s="2"/>
      <c r="F37" s="2"/>
      <c r="G37" s="2"/>
      <c r="H37" s="2"/>
      <c r="I37" s="2"/>
      <c r="J37" s="2"/>
    </row>
    <row r="38" spans="1:10" ht="15" x14ac:dyDescent="0.25">
      <c r="B38" s="58">
        <v>0.18</v>
      </c>
      <c r="C38" s="2"/>
      <c r="D38" s="2"/>
      <c r="E38" s="2"/>
      <c r="F38" s="2"/>
      <c r="G38" s="2"/>
      <c r="H38" s="2"/>
      <c r="I38" s="2"/>
      <c r="J38" s="2"/>
    </row>
    <row r="39" spans="1:10" ht="15" x14ac:dyDescent="0.25">
      <c r="B39" s="58">
        <v>0.2</v>
      </c>
      <c r="C39" s="2"/>
      <c r="D39" s="2"/>
      <c r="E39" s="2"/>
      <c r="F39" s="2"/>
      <c r="G39" s="2"/>
      <c r="H39" s="2"/>
      <c r="I39" s="2"/>
      <c r="J39" s="2"/>
    </row>
    <row r="40" spans="1:10" ht="15" x14ac:dyDescent="0.25">
      <c r="B40" s="58">
        <v>0.22</v>
      </c>
      <c r="C40" s="2"/>
      <c r="D40" s="2"/>
      <c r="E40" s="2"/>
      <c r="F40" s="2"/>
      <c r="G40" s="2"/>
      <c r="H40" s="2"/>
      <c r="I40" s="2"/>
      <c r="J40" s="2"/>
    </row>
    <row r="41" spans="1:10" ht="15" x14ac:dyDescent="0.25">
      <c r="B41" s="58">
        <v>0.24</v>
      </c>
      <c r="C41" s="2"/>
      <c r="D41" s="2"/>
      <c r="E41" s="2"/>
      <c r="F41" s="2"/>
      <c r="G41" s="2"/>
      <c r="H41" s="2"/>
      <c r="I41" s="2"/>
      <c r="J41" s="2"/>
    </row>
    <row r="42" spans="1:10" ht="15" x14ac:dyDescent="0.25">
      <c r="B42" s="58">
        <v>0.26</v>
      </c>
      <c r="C42" s="2"/>
      <c r="D42" s="2"/>
      <c r="E42" s="2"/>
      <c r="F42" s="2"/>
      <c r="G42" s="2"/>
      <c r="H42" s="2"/>
      <c r="I42" s="2"/>
      <c r="J42" s="2"/>
    </row>
    <row r="43" spans="1:10" ht="15" x14ac:dyDescent="0.25">
      <c r="B43" s="58">
        <v>0.28000000000000003</v>
      </c>
      <c r="C43" s="2"/>
      <c r="D43" s="2"/>
      <c r="E43" s="2"/>
      <c r="F43" s="2"/>
      <c r="G43" s="2"/>
      <c r="H43" s="2"/>
      <c r="I43" s="2"/>
      <c r="J43" s="2"/>
    </row>
    <row r="44" spans="1:10" ht="15" x14ac:dyDescent="0.25">
      <c r="B44" s="58">
        <v>0.3</v>
      </c>
      <c r="C44" s="2"/>
      <c r="D44" s="2"/>
      <c r="E44" s="2"/>
      <c r="F44" s="2"/>
      <c r="G44" s="2"/>
      <c r="H44" s="2"/>
      <c r="I44" s="2"/>
      <c r="J44" s="2"/>
    </row>
  </sheetData>
  <mergeCells count="1">
    <mergeCell ref="A1:H1"/>
  </mergeCells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9"/>
  <sheetViews>
    <sheetView workbookViewId="0">
      <selection sqref="A1:G1"/>
    </sheetView>
  </sheetViews>
  <sheetFormatPr defaultRowHeight="14.25" x14ac:dyDescent="0.2"/>
  <cols>
    <col min="1" max="1" width="32.375" bestFit="1" customWidth="1"/>
    <col min="2" max="7" width="8.5" customWidth="1"/>
  </cols>
  <sheetData>
    <row r="1" spans="1:7" ht="18" x14ac:dyDescent="0.25">
      <c r="A1" s="62" t="s">
        <v>23</v>
      </c>
      <c r="B1" s="62"/>
      <c r="C1" s="62"/>
      <c r="D1" s="62"/>
      <c r="E1" s="62"/>
      <c r="F1" s="62"/>
      <c r="G1" s="62"/>
    </row>
    <row r="2" spans="1:7" ht="15" x14ac:dyDescent="0.25">
      <c r="A2" t="s">
        <v>0</v>
      </c>
      <c r="B2" s="37">
        <v>0</v>
      </c>
      <c r="C2" s="37">
        <v>1</v>
      </c>
      <c r="D2" s="37">
        <v>2</v>
      </c>
      <c r="E2" s="37">
        <v>3</v>
      </c>
      <c r="F2" s="37">
        <v>4</v>
      </c>
      <c r="G2" s="37">
        <v>5</v>
      </c>
    </row>
    <row r="3" spans="1:7" x14ac:dyDescent="0.2">
      <c r="A3" t="s">
        <v>24</v>
      </c>
      <c r="B3" s="2"/>
      <c r="C3" s="2">
        <v>22500</v>
      </c>
      <c r="D3" s="2">
        <v>22500</v>
      </c>
      <c r="E3" s="2">
        <v>22500</v>
      </c>
      <c r="F3" s="2">
        <v>22500</v>
      </c>
      <c r="G3" s="2">
        <v>22500</v>
      </c>
    </row>
    <row r="4" spans="1:7" x14ac:dyDescent="0.2">
      <c r="A4" t="s">
        <v>14</v>
      </c>
      <c r="B4" s="2"/>
      <c r="C4" s="2"/>
      <c r="D4" s="2"/>
      <c r="E4" s="2"/>
      <c r="F4" s="2"/>
      <c r="G4" s="2"/>
    </row>
    <row r="5" spans="1:7" x14ac:dyDescent="0.2">
      <c r="A5" t="s">
        <v>18</v>
      </c>
      <c r="B5" s="2"/>
      <c r="C5" s="2"/>
      <c r="D5" s="2"/>
      <c r="E5" s="2"/>
      <c r="F5" s="2"/>
      <c r="G5" s="2"/>
    </row>
    <row r="6" spans="1:7" x14ac:dyDescent="0.2">
      <c r="A6" t="s">
        <v>28</v>
      </c>
      <c r="B6" s="2"/>
      <c r="C6" s="2"/>
      <c r="D6" s="2"/>
      <c r="E6" s="2"/>
      <c r="F6" s="2"/>
      <c r="G6" s="2"/>
    </row>
    <row r="7" spans="1:7" x14ac:dyDescent="0.2">
      <c r="A7" t="s">
        <v>17</v>
      </c>
      <c r="B7" s="2"/>
      <c r="C7" s="2"/>
      <c r="D7" s="2"/>
      <c r="E7" s="2"/>
      <c r="F7" s="2"/>
      <c r="G7" s="2"/>
    </row>
    <row r="8" spans="1:7" x14ac:dyDescent="0.2">
      <c r="A8" t="s">
        <v>35</v>
      </c>
      <c r="B8" s="2">
        <v>-60000</v>
      </c>
      <c r="C8" s="2"/>
      <c r="D8" s="2"/>
      <c r="E8" s="2"/>
      <c r="F8" s="2"/>
      <c r="G8" s="2"/>
    </row>
    <row r="9" spans="1:7" x14ac:dyDescent="0.2">
      <c r="A9" t="s">
        <v>11</v>
      </c>
      <c r="B9" s="2"/>
      <c r="C9" s="2"/>
      <c r="D9" s="2"/>
      <c r="E9" s="2"/>
      <c r="F9" s="2"/>
      <c r="G9" s="2"/>
    </row>
    <row r="10" spans="1:7" x14ac:dyDescent="0.2">
      <c r="B10" s="2"/>
      <c r="C10" s="2"/>
      <c r="D10" s="2"/>
      <c r="E10" s="2"/>
      <c r="F10" s="2"/>
      <c r="G10" s="2"/>
    </row>
    <row r="11" spans="1:7" x14ac:dyDescent="0.2">
      <c r="A11" t="s">
        <v>19</v>
      </c>
      <c r="B11" s="2"/>
      <c r="C11" s="2"/>
      <c r="D11" s="2"/>
      <c r="E11" s="2"/>
      <c r="F11" s="2"/>
      <c r="G11" s="2"/>
    </row>
    <row r="12" spans="1:7" x14ac:dyDescent="0.2">
      <c r="B12" s="2"/>
    </row>
    <row r="13" spans="1:7" x14ac:dyDescent="0.2">
      <c r="A13" t="s">
        <v>1</v>
      </c>
      <c r="B13" s="12">
        <v>0.12</v>
      </c>
    </row>
    <row r="14" spans="1:7" x14ac:dyDescent="0.2">
      <c r="A14" t="s">
        <v>2</v>
      </c>
      <c r="B14" s="3"/>
    </row>
    <row r="15" spans="1:7" x14ac:dyDescent="0.2">
      <c r="B15" s="2"/>
    </row>
    <row r="16" spans="1:7" x14ac:dyDescent="0.2">
      <c r="A16" t="s">
        <v>25</v>
      </c>
      <c r="B16" s="2">
        <v>10000</v>
      </c>
    </row>
    <row r="17" spans="1:8" x14ac:dyDescent="0.2">
      <c r="A17" t="s">
        <v>26</v>
      </c>
      <c r="B17" s="2">
        <v>5000</v>
      </c>
    </row>
    <row r="18" spans="1:8" x14ac:dyDescent="0.2">
      <c r="A18" t="s">
        <v>27</v>
      </c>
      <c r="B18" s="2"/>
      <c r="C18" s="13"/>
      <c r="D18" s="13"/>
      <c r="E18" s="13"/>
      <c r="F18" s="13"/>
      <c r="G18" s="13"/>
      <c r="H18" s="13"/>
    </row>
    <row r="19" spans="1:8" x14ac:dyDescent="0.2">
      <c r="B19" s="2"/>
      <c r="C19" s="2"/>
      <c r="D19" s="2"/>
      <c r="E19" s="2"/>
      <c r="F19" s="2"/>
      <c r="G19" s="2"/>
      <c r="H19" s="2"/>
    </row>
    <row r="20" spans="1:8" x14ac:dyDescent="0.2">
      <c r="B20" s="2"/>
      <c r="C20" s="2"/>
      <c r="D20" s="2"/>
      <c r="E20" s="2"/>
      <c r="F20" s="2"/>
      <c r="G20" s="2"/>
      <c r="H20" s="2"/>
    </row>
    <row r="21" spans="1:8" x14ac:dyDescent="0.2">
      <c r="B21" s="2"/>
      <c r="C21" s="2"/>
      <c r="D21" s="2"/>
      <c r="E21" s="2"/>
      <c r="F21" s="2"/>
      <c r="G21" s="2"/>
      <c r="H21" s="2"/>
    </row>
    <row r="22" spans="1:8" x14ac:dyDescent="0.2">
      <c r="B22" s="2"/>
      <c r="C22" s="2"/>
      <c r="D22" s="2"/>
      <c r="E22" s="2"/>
      <c r="F22" s="2"/>
      <c r="G22" s="2"/>
      <c r="H22" s="2"/>
    </row>
    <row r="23" spans="1:8" x14ac:dyDescent="0.2">
      <c r="B23" s="2"/>
      <c r="C23" s="2"/>
      <c r="D23" s="2"/>
      <c r="E23" s="2"/>
      <c r="F23" s="2"/>
      <c r="G23" s="2"/>
      <c r="H23" s="2"/>
    </row>
    <row r="24" spans="1:8" x14ac:dyDescent="0.2">
      <c r="B24" s="2"/>
      <c r="C24" s="2"/>
      <c r="D24" s="2"/>
      <c r="E24" s="2"/>
      <c r="F24" s="2"/>
      <c r="G24" s="2"/>
    </row>
    <row r="25" spans="1:8" x14ac:dyDescent="0.2">
      <c r="B25" s="2"/>
      <c r="C25" s="2"/>
      <c r="D25" s="2"/>
      <c r="E25" s="2"/>
      <c r="F25" s="2"/>
      <c r="G25" s="2"/>
      <c r="H25" s="2"/>
    </row>
    <row r="26" spans="1:8" x14ac:dyDescent="0.2">
      <c r="B26" s="2"/>
      <c r="C26" s="2"/>
      <c r="D26" s="2"/>
      <c r="E26" s="2"/>
      <c r="F26" s="2"/>
      <c r="G26" s="2"/>
      <c r="H26" s="2"/>
    </row>
    <row r="27" spans="1:8" x14ac:dyDescent="0.2">
      <c r="B27" s="2"/>
    </row>
    <row r="28" spans="1:8" x14ac:dyDescent="0.2">
      <c r="B28" s="12"/>
    </row>
    <row r="29" spans="1:8" x14ac:dyDescent="0.2">
      <c r="B29" s="3"/>
    </row>
  </sheetData>
  <mergeCells count="1">
    <mergeCell ref="A1:G1"/>
  </mergeCells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43"/>
  <sheetViews>
    <sheetView topLeftCell="A16" workbookViewId="0">
      <selection activeCell="B6" sqref="B6"/>
    </sheetView>
  </sheetViews>
  <sheetFormatPr defaultRowHeight="14.25" x14ac:dyDescent="0.2"/>
  <cols>
    <col min="1" max="1" width="32.375" bestFit="1" customWidth="1"/>
    <col min="2" max="10" width="8.5" customWidth="1"/>
    <col min="11" max="11" width="17.625" customWidth="1"/>
  </cols>
  <sheetData>
    <row r="1" spans="1:11" ht="18" x14ac:dyDescent="0.2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s="38" customFormat="1" ht="13.5" customHeight="1" x14ac:dyDescent="0.2">
      <c r="A2" s="40" t="s">
        <v>77</v>
      </c>
      <c r="B2" s="41">
        <v>100000</v>
      </c>
      <c r="C2" s="39"/>
      <c r="D2" s="39"/>
      <c r="E2" s="39"/>
      <c r="F2" s="39"/>
      <c r="G2" s="39"/>
      <c r="H2" s="39"/>
      <c r="I2" s="39"/>
      <c r="J2" s="39"/>
    </row>
    <row r="3" spans="1:11" s="38" customFormat="1" ht="13.5" customHeight="1" x14ac:dyDescent="0.2">
      <c r="A3" s="40" t="s">
        <v>100</v>
      </c>
      <c r="B3" s="42">
        <v>8</v>
      </c>
      <c r="C3" s="39"/>
      <c r="D3" s="39"/>
      <c r="E3" s="39"/>
      <c r="F3" s="39"/>
      <c r="G3" s="39"/>
      <c r="H3" s="39"/>
      <c r="I3" s="39"/>
      <c r="J3" s="39"/>
    </row>
    <row r="4" spans="1:11" s="38" customFormat="1" ht="13.5" customHeight="1" x14ac:dyDescent="0.2">
      <c r="A4" s="40" t="s">
        <v>9</v>
      </c>
      <c r="B4" s="42">
        <f>B2/B3</f>
        <v>12500</v>
      </c>
      <c r="C4" s="39" t="str">
        <f ca="1">getformula(B4)</f>
        <v>&lt;-- =B2/B3</v>
      </c>
      <c r="D4" s="39"/>
      <c r="E4" s="39"/>
      <c r="F4" s="39"/>
      <c r="G4" s="39"/>
      <c r="H4" s="39"/>
      <c r="I4" s="39"/>
      <c r="J4" s="39"/>
    </row>
    <row r="5" spans="1:11" s="38" customFormat="1" ht="13.5" customHeight="1" x14ac:dyDescent="0.2">
      <c r="A5" s="40" t="s">
        <v>101</v>
      </c>
      <c r="B5" s="41">
        <v>15000</v>
      </c>
      <c r="C5" s="39"/>
      <c r="D5" s="39"/>
      <c r="E5" s="39"/>
      <c r="F5" s="39"/>
      <c r="G5" s="39"/>
      <c r="H5" s="39"/>
      <c r="I5" s="39"/>
      <c r="J5" s="39"/>
    </row>
    <row r="6" spans="1:11" s="38" customFormat="1" ht="13.5" customHeight="1" x14ac:dyDescent="0.2">
      <c r="A6" s="40" t="s">
        <v>102</v>
      </c>
      <c r="B6" s="41">
        <v>25000</v>
      </c>
      <c r="C6" s="39"/>
      <c r="D6" s="39"/>
      <c r="E6" s="39"/>
      <c r="F6" s="39"/>
      <c r="G6" s="39"/>
      <c r="H6" s="39"/>
      <c r="I6" s="39"/>
      <c r="J6" s="39"/>
    </row>
    <row r="7" spans="1:11" s="38" customFormat="1" ht="13.5" customHeight="1" x14ac:dyDescent="0.2">
      <c r="A7" s="40" t="s">
        <v>103</v>
      </c>
      <c r="B7" s="43">
        <v>0.15</v>
      </c>
      <c r="C7" s="39"/>
      <c r="D7" s="39"/>
      <c r="E7" s="39"/>
      <c r="F7" s="39"/>
      <c r="G7" s="39"/>
      <c r="H7" s="39"/>
      <c r="I7" s="39"/>
      <c r="J7" s="39"/>
    </row>
    <row r="8" spans="1:11" s="38" customFormat="1" ht="13.5" customHeight="1" x14ac:dyDescent="0.2">
      <c r="A8" s="40" t="s">
        <v>104</v>
      </c>
      <c r="B8" s="44">
        <v>0.4</v>
      </c>
      <c r="C8" s="39"/>
      <c r="D8" s="39"/>
      <c r="E8" s="39"/>
      <c r="F8" s="39"/>
      <c r="G8" s="39"/>
      <c r="H8" s="39"/>
      <c r="I8" s="39"/>
      <c r="J8" s="39"/>
    </row>
    <row r="9" spans="1:11" s="38" customFormat="1" ht="13.5" customHeight="1" x14ac:dyDescent="0.2">
      <c r="A9" s="40"/>
      <c r="B9" s="39"/>
      <c r="C9" s="39"/>
      <c r="D9" s="39"/>
      <c r="E9" s="39"/>
      <c r="F9" s="39"/>
      <c r="G9" s="39"/>
      <c r="H9" s="39"/>
      <c r="I9" s="39"/>
      <c r="J9" s="39"/>
    </row>
    <row r="10" spans="1:11" s="38" customFormat="1" ht="13.5" customHeight="1" x14ac:dyDescent="0.2">
      <c r="A10" s="40"/>
      <c r="B10" s="39"/>
      <c r="C10" s="39"/>
      <c r="D10" s="39"/>
      <c r="E10" s="39"/>
      <c r="F10" s="39"/>
      <c r="G10" s="39"/>
      <c r="H10" s="39"/>
      <c r="I10" s="39"/>
      <c r="J10" s="39"/>
    </row>
    <row r="11" spans="1:11" ht="15" x14ac:dyDescent="0.25">
      <c r="A11" t="s">
        <v>0</v>
      </c>
      <c r="B11" s="37">
        <v>0</v>
      </c>
      <c r="C11" s="37">
        <v>1</v>
      </c>
      <c r="D11" s="37">
        <v>2</v>
      </c>
      <c r="E11" s="37">
        <v>3</v>
      </c>
      <c r="F11" s="37">
        <v>4</v>
      </c>
      <c r="G11" s="37">
        <v>5</v>
      </c>
      <c r="H11" s="37">
        <v>6</v>
      </c>
      <c r="I11" s="37">
        <v>7</v>
      </c>
      <c r="J11" s="37">
        <v>8</v>
      </c>
    </row>
    <row r="12" spans="1:11" ht="13.5" customHeight="1" x14ac:dyDescent="0.2">
      <c r="A12" t="s">
        <v>30</v>
      </c>
      <c r="B12" s="2"/>
      <c r="C12" s="2">
        <f>$B$5</f>
        <v>15000</v>
      </c>
      <c r="D12" s="2">
        <f t="shared" ref="D12:J12" si="0">$B$5</f>
        <v>15000</v>
      </c>
      <c r="E12" s="2">
        <f t="shared" si="0"/>
        <v>15000</v>
      </c>
      <c r="F12" s="2">
        <f t="shared" si="0"/>
        <v>15000</v>
      </c>
      <c r="G12" s="2">
        <f t="shared" si="0"/>
        <v>15000</v>
      </c>
      <c r="H12" s="2">
        <f t="shared" si="0"/>
        <v>15000</v>
      </c>
      <c r="I12" s="2">
        <f t="shared" si="0"/>
        <v>15000</v>
      </c>
      <c r="J12" s="2">
        <f t="shared" si="0"/>
        <v>15000</v>
      </c>
      <c r="K12" t="str">
        <f ca="1">getformula(J12)</f>
        <v>&lt;-- =$B$5</v>
      </c>
    </row>
    <row r="13" spans="1:11" x14ac:dyDescent="0.2">
      <c r="A13" t="s">
        <v>14</v>
      </c>
      <c r="B13" s="2"/>
      <c r="C13" s="2">
        <f>-$B$4</f>
        <v>-12500</v>
      </c>
      <c r="D13" s="2">
        <f t="shared" ref="D13:J13" si="1">-$B$4</f>
        <v>-12500</v>
      </c>
      <c r="E13" s="2">
        <f t="shared" si="1"/>
        <v>-12500</v>
      </c>
      <c r="F13" s="2">
        <f t="shared" si="1"/>
        <v>-12500</v>
      </c>
      <c r="G13" s="2">
        <f t="shared" si="1"/>
        <v>-12500</v>
      </c>
      <c r="H13" s="2">
        <f t="shared" si="1"/>
        <v>-12500</v>
      </c>
      <c r="I13" s="2">
        <f t="shared" si="1"/>
        <v>-12500</v>
      </c>
      <c r="J13" s="2">
        <f t="shared" si="1"/>
        <v>-12500</v>
      </c>
      <c r="K13" t="str">
        <f ca="1">getformula(J13)</f>
        <v>&lt;-- =-$B$4</v>
      </c>
    </row>
    <row r="14" spans="1:11" x14ac:dyDescent="0.2">
      <c r="A14" t="s">
        <v>18</v>
      </c>
      <c r="B14" s="2"/>
      <c r="C14" s="2">
        <f>C12+C13</f>
        <v>2500</v>
      </c>
      <c r="D14" s="2">
        <f t="shared" ref="D14:J14" si="2">D12+D13</f>
        <v>2500</v>
      </c>
      <c r="E14" s="2">
        <f t="shared" si="2"/>
        <v>2500</v>
      </c>
      <c r="F14" s="2">
        <f t="shared" si="2"/>
        <v>2500</v>
      </c>
      <c r="G14" s="2">
        <f t="shared" si="2"/>
        <v>2500</v>
      </c>
      <c r="H14" s="2">
        <f t="shared" si="2"/>
        <v>2500</v>
      </c>
      <c r="I14" s="2">
        <f t="shared" si="2"/>
        <v>2500</v>
      </c>
      <c r="J14" s="2">
        <f t="shared" si="2"/>
        <v>2500</v>
      </c>
      <c r="K14" t="str">
        <f ca="1">getformula(J14)</f>
        <v>&lt;-- =J12+J13</v>
      </c>
    </row>
    <row r="15" spans="1:11" x14ac:dyDescent="0.2">
      <c r="A15" t="s">
        <v>31</v>
      </c>
      <c r="B15" s="2"/>
      <c r="C15" s="2">
        <f>-$B$8*C14</f>
        <v>-1000</v>
      </c>
      <c r="D15" s="2">
        <f t="shared" ref="D15:J15" si="3">-$B$8*D14</f>
        <v>-1000</v>
      </c>
      <c r="E15" s="2">
        <f t="shared" si="3"/>
        <v>-1000</v>
      </c>
      <c r="F15" s="2">
        <f t="shared" si="3"/>
        <v>-1000</v>
      </c>
      <c r="G15" s="2">
        <f t="shared" si="3"/>
        <v>-1000</v>
      </c>
      <c r="H15" s="2">
        <f t="shared" si="3"/>
        <v>-1000</v>
      </c>
      <c r="I15" s="2">
        <f t="shared" si="3"/>
        <v>-1000</v>
      </c>
      <c r="J15" s="2">
        <f t="shared" si="3"/>
        <v>-1000</v>
      </c>
      <c r="K15" t="str">
        <f ca="1">getformula(J15)</f>
        <v>&lt;-- =-$B$8*J14</v>
      </c>
    </row>
    <row r="16" spans="1:11" x14ac:dyDescent="0.2">
      <c r="A16" t="s">
        <v>17</v>
      </c>
      <c r="B16" s="2"/>
      <c r="C16" s="2">
        <f>SUM(C14:C15)</f>
        <v>1500</v>
      </c>
      <c r="D16" s="2">
        <f t="shared" ref="D16:J16" si="4">SUM(D14:D15)</f>
        <v>1500</v>
      </c>
      <c r="E16" s="2">
        <f t="shared" si="4"/>
        <v>1500</v>
      </c>
      <c r="F16" s="2">
        <f t="shared" si="4"/>
        <v>1500</v>
      </c>
      <c r="G16" s="2">
        <f t="shared" si="4"/>
        <v>1500</v>
      </c>
      <c r="H16" s="2">
        <f t="shared" si="4"/>
        <v>1500</v>
      </c>
      <c r="I16" s="2">
        <f t="shared" si="4"/>
        <v>1500</v>
      </c>
      <c r="J16" s="2">
        <f t="shared" si="4"/>
        <v>1500</v>
      </c>
      <c r="K16" t="str">
        <f ca="1">getformula(J16)</f>
        <v>&lt;-- =SUM(J14:J15)</v>
      </c>
    </row>
    <row r="17" spans="1:11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1:11" x14ac:dyDescent="0.2">
      <c r="B18" s="2"/>
      <c r="C18" s="2"/>
      <c r="D18" s="2"/>
      <c r="E18" s="2"/>
      <c r="F18" s="2"/>
      <c r="G18" s="2"/>
      <c r="H18" s="2"/>
      <c r="I18" s="2"/>
      <c r="J18" s="2"/>
    </row>
    <row r="19" spans="1:11" ht="15" x14ac:dyDescent="0.25">
      <c r="A19" s="4" t="s">
        <v>19</v>
      </c>
      <c r="B19" s="37">
        <v>0</v>
      </c>
      <c r="C19" s="37">
        <v>1</v>
      </c>
      <c r="D19" s="37">
        <v>2</v>
      </c>
      <c r="E19" s="37">
        <v>3</v>
      </c>
      <c r="F19" s="37">
        <v>4</v>
      </c>
      <c r="G19" s="37">
        <v>5</v>
      </c>
      <c r="H19" s="37">
        <v>6</v>
      </c>
      <c r="I19" s="37">
        <v>7</v>
      </c>
      <c r="J19" s="37">
        <v>8</v>
      </c>
    </row>
    <row r="20" spans="1:11" x14ac:dyDescent="0.2">
      <c r="A20" t="s">
        <v>35</v>
      </c>
      <c r="B20" s="2">
        <v>-100000</v>
      </c>
      <c r="C20" s="2"/>
      <c r="D20" s="2"/>
      <c r="E20" s="2"/>
      <c r="F20" s="2"/>
      <c r="G20" s="2"/>
      <c r="H20" s="2"/>
      <c r="I20" s="2"/>
      <c r="J20" s="2"/>
    </row>
    <row r="21" spans="1:11" x14ac:dyDescent="0.2">
      <c r="A21" t="s">
        <v>17</v>
      </c>
      <c r="B21" s="2"/>
      <c r="C21" s="2">
        <f>C16</f>
        <v>1500</v>
      </c>
      <c r="D21" s="2">
        <f t="shared" ref="D21:J21" si="5">D16</f>
        <v>1500</v>
      </c>
      <c r="E21" s="2">
        <f t="shared" si="5"/>
        <v>1500</v>
      </c>
      <c r="F21" s="2">
        <f t="shared" si="5"/>
        <v>1500</v>
      </c>
      <c r="G21" s="2">
        <f t="shared" si="5"/>
        <v>1500</v>
      </c>
      <c r="H21" s="2">
        <f t="shared" si="5"/>
        <v>1500</v>
      </c>
      <c r="I21" s="2">
        <f t="shared" si="5"/>
        <v>1500</v>
      </c>
      <c r="J21" s="2">
        <f t="shared" si="5"/>
        <v>1500</v>
      </c>
      <c r="K21" t="str">
        <f ca="1">getformula(J21)</f>
        <v>&lt;-- =J16</v>
      </c>
    </row>
    <row r="22" spans="1:11" x14ac:dyDescent="0.2">
      <c r="A22" t="s">
        <v>11</v>
      </c>
      <c r="B22" s="2"/>
      <c r="C22" s="2">
        <f>-C13</f>
        <v>12500</v>
      </c>
      <c r="D22" s="2">
        <f t="shared" ref="D22:J22" si="6">-D13</f>
        <v>12500</v>
      </c>
      <c r="E22" s="2">
        <f t="shared" si="6"/>
        <v>12500</v>
      </c>
      <c r="F22" s="2">
        <f t="shared" si="6"/>
        <v>12500</v>
      </c>
      <c r="G22" s="2">
        <f t="shared" si="6"/>
        <v>12500</v>
      </c>
      <c r="H22" s="2">
        <f t="shared" si="6"/>
        <v>12500</v>
      </c>
      <c r="I22" s="2">
        <f t="shared" si="6"/>
        <v>12500</v>
      </c>
      <c r="J22" s="2">
        <f t="shared" si="6"/>
        <v>12500</v>
      </c>
      <c r="K22" t="str">
        <f ca="1">getformula(J22)</f>
        <v>&lt;-- =-J13</v>
      </c>
    </row>
    <row r="23" spans="1:11" x14ac:dyDescent="0.2">
      <c r="A23" t="s">
        <v>105</v>
      </c>
      <c r="B23" s="2"/>
      <c r="C23" s="2"/>
      <c r="D23" s="2"/>
      <c r="E23" s="2"/>
      <c r="F23" s="2"/>
      <c r="G23" s="2"/>
      <c r="H23" s="2"/>
      <c r="I23" s="2"/>
      <c r="J23" s="2">
        <f>B34</f>
        <v>9000</v>
      </c>
    </row>
    <row r="24" spans="1:11" x14ac:dyDescent="0.2">
      <c r="A24" t="s">
        <v>19</v>
      </c>
      <c r="B24" s="2">
        <f>SUM(B20:B23)</f>
        <v>-100000</v>
      </c>
      <c r="C24" s="2">
        <f>SUM(C20:C23)</f>
        <v>14000</v>
      </c>
      <c r="D24" s="2">
        <f t="shared" ref="D24:J24" si="7">SUM(D20:D23)</f>
        <v>14000</v>
      </c>
      <c r="E24" s="2">
        <f t="shared" si="7"/>
        <v>14000</v>
      </c>
      <c r="F24" s="2">
        <f t="shared" si="7"/>
        <v>14000</v>
      </c>
      <c r="G24" s="2">
        <f t="shared" si="7"/>
        <v>14000</v>
      </c>
      <c r="H24" s="2">
        <f t="shared" si="7"/>
        <v>14000</v>
      </c>
      <c r="I24" s="2">
        <f t="shared" si="7"/>
        <v>14000</v>
      </c>
      <c r="J24" s="2">
        <f t="shared" si="7"/>
        <v>23000</v>
      </c>
      <c r="K24" t="str">
        <f ca="1">getformula(J24)</f>
        <v>&lt;-- =SUM(J20:J23)</v>
      </c>
    </row>
    <row r="25" spans="1:11" x14ac:dyDescent="0.2">
      <c r="B25" s="2"/>
    </row>
    <row r="26" spans="1:11" x14ac:dyDescent="0.2">
      <c r="A26" t="s">
        <v>1</v>
      </c>
      <c r="B26" s="12">
        <v>0.15</v>
      </c>
    </row>
    <row r="27" spans="1:11" x14ac:dyDescent="0.2">
      <c r="A27" t="s">
        <v>2</v>
      </c>
      <c r="B27" s="25">
        <f>B24+NPV(B26,C24:J24)</f>
        <v>-34235.382927693427</v>
      </c>
      <c r="C27" t="str">
        <f ca="1">getformula(B27)</f>
        <v>&lt;-- =B24+NPV(B26,C24:J24)</v>
      </c>
    </row>
    <row r="28" spans="1:11" x14ac:dyDescent="0.2">
      <c r="A28" t="s">
        <v>5</v>
      </c>
      <c r="B28" s="10">
        <f>IRR(B24:J24)</f>
        <v>4.1909609780447443E-2</v>
      </c>
      <c r="C28" t="str">
        <f ca="1">getformula(B28)</f>
        <v>&lt;-- =IRR(B24:J24)</v>
      </c>
    </row>
    <row r="29" spans="1:11" x14ac:dyDescent="0.2">
      <c r="B29" s="2"/>
    </row>
    <row r="30" spans="1:11" x14ac:dyDescent="0.2">
      <c r="A30" t="s">
        <v>32</v>
      </c>
      <c r="B30" s="2">
        <v>0</v>
      </c>
    </row>
    <row r="31" spans="1:11" x14ac:dyDescent="0.2">
      <c r="A31" t="s">
        <v>33</v>
      </c>
      <c r="B31" s="2">
        <f>B5</f>
        <v>15000</v>
      </c>
    </row>
    <row r="32" spans="1:11" x14ac:dyDescent="0.2">
      <c r="A32" t="s">
        <v>34</v>
      </c>
      <c r="B32" s="2">
        <f>B31-B30</f>
        <v>15000</v>
      </c>
      <c r="C32" s="13" t="str">
        <f ca="1">getformula(B32)</f>
        <v>&lt;-- =B31-B30</v>
      </c>
      <c r="D32" s="13"/>
      <c r="E32" s="13"/>
      <c r="F32" s="13"/>
      <c r="G32" s="13"/>
      <c r="H32" s="13"/>
      <c r="I32" s="13"/>
      <c r="J32" s="13"/>
      <c r="K32" s="13"/>
    </row>
    <row r="33" spans="1:11" x14ac:dyDescent="0.2">
      <c r="A33" t="s">
        <v>95</v>
      </c>
      <c r="B33" s="2">
        <f>B8*B32</f>
        <v>6000</v>
      </c>
      <c r="C33" s="13" t="str">
        <f ca="1">getformula(B33)</f>
        <v>&lt;-- =B8*B32</v>
      </c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t="s">
        <v>106</v>
      </c>
      <c r="B34" s="2">
        <f>B31-B33</f>
        <v>9000</v>
      </c>
      <c r="C34" s="2" t="str">
        <f ca="1">getformula(B34)</f>
        <v>&lt;-- =B31-B33</v>
      </c>
      <c r="D34" s="2"/>
      <c r="E34" s="2"/>
      <c r="F34" s="2"/>
      <c r="G34" s="2"/>
      <c r="H34" s="2"/>
      <c r="I34" s="2"/>
      <c r="J34" s="2"/>
      <c r="K34" s="2"/>
    </row>
    <row r="35" spans="1:1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1:1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B41" s="2"/>
    </row>
    <row r="42" spans="1:11" x14ac:dyDescent="0.2">
      <c r="B42" s="12"/>
    </row>
    <row r="43" spans="1:11" x14ac:dyDescent="0.2">
      <c r="B43" s="3"/>
    </row>
  </sheetData>
  <mergeCells count="1">
    <mergeCell ref="A1:J1"/>
  </mergeCells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47"/>
  <sheetViews>
    <sheetView topLeftCell="A27" workbookViewId="0">
      <selection activeCell="F41" sqref="F41"/>
    </sheetView>
  </sheetViews>
  <sheetFormatPr defaultColWidth="8.625" defaultRowHeight="12.75" x14ac:dyDescent="0.2"/>
  <cols>
    <col min="1" max="1" width="38.375" style="14" customWidth="1"/>
    <col min="2" max="3" width="9.875" style="14" customWidth="1"/>
    <col min="4" max="4" width="12.125" style="14" customWidth="1"/>
    <col min="5" max="5" width="11.25" style="14" customWidth="1"/>
    <col min="6" max="6" width="12.125" style="14" customWidth="1"/>
    <col min="7" max="12" width="9.875" style="14" customWidth="1"/>
    <col min="13" max="16384" width="8.625" style="14"/>
  </cols>
  <sheetData>
    <row r="1" spans="1:6" ht="18" x14ac:dyDescent="0.25">
      <c r="A1" s="64" t="s">
        <v>54</v>
      </c>
      <c r="B1" s="64"/>
      <c r="C1" s="64"/>
      <c r="D1" s="64"/>
      <c r="E1" s="64"/>
      <c r="F1" s="64"/>
    </row>
    <row r="2" spans="1:6" x14ac:dyDescent="0.2">
      <c r="A2" s="14" t="s">
        <v>1</v>
      </c>
      <c r="B2" s="20">
        <v>0.12</v>
      </c>
    </row>
    <row r="3" spans="1:6" x14ac:dyDescent="0.2">
      <c r="A3" s="14" t="s">
        <v>52</v>
      </c>
      <c r="B3" s="20">
        <v>0.35</v>
      </c>
    </row>
    <row r="4" spans="1:6" x14ac:dyDescent="0.2">
      <c r="A4" s="14" t="s">
        <v>107</v>
      </c>
      <c r="B4" s="17">
        <v>150000</v>
      </c>
    </row>
    <row r="5" spans="1:6" x14ac:dyDescent="0.2">
      <c r="A5" s="14" t="s">
        <v>108</v>
      </c>
      <c r="B5" s="14">
        <v>10</v>
      </c>
    </row>
    <row r="6" spans="1:6" x14ac:dyDescent="0.2">
      <c r="A6" s="14" t="s">
        <v>109</v>
      </c>
      <c r="B6" s="17">
        <f>B4/B5</f>
        <v>15000</v>
      </c>
      <c r="C6" s="14" t="str">
        <f ca="1">getformula(B6)</f>
        <v>&lt;-- =B4/B5</v>
      </c>
    </row>
    <row r="7" spans="1:6" x14ac:dyDescent="0.2">
      <c r="A7" s="14" t="s">
        <v>112</v>
      </c>
      <c r="B7" s="17">
        <v>9000</v>
      </c>
      <c r="C7" s="14" t="s">
        <v>113</v>
      </c>
    </row>
    <row r="8" spans="1:6" x14ac:dyDescent="0.2">
      <c r="A8" s="14" t="s">
        <v>110</v>
      </c>
      <c r="B8" s="17">
        <v>5000</v>
      </c>
    </row>
    <row r="9" spans="1:6" x14ac:dyDescent="0.2">
      <c r="A9" s="14" t="s">
        <v>111</v>
      </c>
      <c r="B9" s="17">
        <v>20000</v>
      </c>
    </row>
    <row r="10" spans="1:6" x14ac:dyDescent="0.2">
      <c r="B10" s="17"/>
    </row>
    <row r="11" spans="1:6" x14ac:dyDescent="0.2">
      <c r="A11" s="14" t="s">
        <v>1</v>
      </c>
      <c r="B11" s="45">
        <v>0.12</v>
      </c>
    </row>
    <row r="12" spans="1:6" x14ac:dyDescent="0.2">
      <c r="A12" s="14" t="s">
        <v>104</v>
      </c>
      <c r="B12" s="20">
        <v>0.35</v>
      </c>
    </row>
    <row r="13" spans="1:6" x14ac:dyDescent="0.2">
      <c r="A13" s="16" t="s">
        <v>50</v>
      </c>
    </row>
    <row r="14" spans="1:6" s="19" customFormat="1" ht="38.25" x14ac:dyDescent="0.2">
      <c r="B14" s="19" t="s">
        <v>49</v>
      </c>
      <c r="C14" s="19" t="s">
        <v>53</v>
      </c>
      <c r="D14" s="19" t="s">
        <v>14</v>
      </c>
      <c r="E14" s="19" t="s">
        <v>119</v>
      </c>
    </row>
    <row r="15" spans="1:6" x14ac:dyDescent="0.2">
      <c r="A15" s="14" t="s">
        <v>48</v>
      </c>
      <c r="B15" s="17"/>
      <c r="C15" s="17"/>
      <c r="D15" s="17"/>
      <c r="E15" s="15"/>
    </row>
    <row r="16" spans="1:6" x14ac:dyDescent="0.2">
      <c r="A16" s="18" t="s">
        <v>47</v>
      </c>
      <c r="B16" s="17"/>
      <c r="C16" s="17"/>
      <c r="D16" s="17"/>
      <c r="E16" s="15"/>
    </row>
    <row r="17" spans="1:12" x14ac:dyDescent="0.2">
      <c r="A17" s="14" t="s">
        <v>46</v>
      </c>
      <c r="B17" s="17"/>
      <c r="C17" s="17"/>
      <c r="D17" s="17"/>
      <c r="E17" s="15"/>
    </row>
    <row r="18" spans="1:12" x14ac:dyDescent="0.2">
      <c r="A18" s="14" t="s">
        <v>45</v>
      </c>
      <c r="B18" s="17"/>
      <c r="C18" s="17"/>
      <c r="D18" s="17"/>
      <c r="E18" s="15"/>
    </row>
    <row r="19" spans="1:12" x14ac:dyDescent="0.2">
      <c r="A19" s="14" t="s">
        <v>44</v>
      </c>
      <c r="B19" s="17"/>
      <c r="C19" s="17"/>
      <c r="D19" s="17"/>
      <c r="E19" s="15"/>
    </row>
    <row r="20" spans="1:12" x14ac:dyDescent="0.2">
      <c r="A20" s="14" t="s">
        <v>43</v>
      </c>
      <c r="B20" s="17"/>
      <c r="C20" s="17"/>
      <c r="D20" s="17"/>
      <c r="E20" s="15"/>
    </row>
    <row r="21" spans="1:12" x14ac:dyDescent="0.2">
      <c r="A21" s="14" t="s">
        <v>42</v>
      </c>
      <c r="B21" s="17"/>
      <c r="C21" s="17"/>
      <c r="D21" s="17"/>
      <c r="E21" s="15"/>
    </row>
    <row r="22" spans="1:12" x14ac:dyDescent="0.2">
      <c r="A22" s="14" t="s">
        <v>41</v>
      </c>
      <c r="B22" s="17"/>
      <c r="C22" s="17"/>
      <c r="D22" s="17"/>
      <c r="E22" s="15"/>
    </row>
    <row r="23" spans="1:12" x14ac:dyDescent="0.2">
      <c r="A23" s="14" t="s">
        <v>40</v>
      </c>
      <c r="B23" s="17"/>
      <c r="C23" s="17"/>
      <c r="D23" s="17"/>
      <c r="E23" s="15"/>
    </row>
    <row r="24" spans="1:12" x14ac:dyDescent="0.2">
      <c r="A24" s="14" t="s">
        <v>39</v>
      </c>
      <c r="B24" s="17"/>
      <c r="C24" s="17"/>
      <c r="D24" s="17"/>
      <c r="E24" s="15"/>
    </row>
    <row r="25" spans="1:12" x14ac:dyDescent="0.2">
      <c r="A25" s="14" t="s">
        <v>38</v>
      </c>
      <c r="B25" s="17"/>
      <c r="C25" s="17"/>
      <c r="D25" s="17"/>
      <c r="E25" s="15"/>
    </row>
    <row r="26" spans="1:12" x14ac:dyDescent="0.2">
      <c r="A26" s="14" t="s">
        <v>37</v>
      </c>
      <c r="B26" s="17"/>
      <c r="C26" s="17"/>
      <c r="D26" s="17"/>
      <c r="E26" s="15"/>
    </row>
    <row r="27" spans="1:12" x14ac:dyDescent="0.2">
      <c r="E27" s="15"/>
    </row>
    <row r="28" spans="1:12" x14ac:dyDescent="0.2">
      <c r="A28" s="14" t="s">
        <v>114</v>
      </c>
      <c r="E28" s="22"/>
      <c r="F28" s="14" t="str">
        <f ca="1">getformula(E28)</f>
        <v xml:space="preserve">&lt;-- </v>
      </c>
    </row>
    <row r="30" spans="1:12" x14ac:dyDescent="0.2">
      <c r="A30" s="16" t="s">
        <v>36</v>
      </c>
    </row>
    <row r="31" spans="1:12" s="18" customFormat="1" x14ac:dyDescent="0.2">
      <c r="A31" s="21" t="s">
        <v>0</v>
      </c>
      <c r="B31" s="46">
        <v>0</v>
      </c>
      <c r="C31" s="46">
        <v>1</v>
      </c>
      <c r="D31" s="46">
        <v>2</v>
      </c>
      <c r="E31" s="46">
        <v>3</v>
      </c>
      <c r="F31" s="46">
        <v>4</v>
      </c>
      <c r="G31" s="46">
        <v>5</v>
      </c>
      <c r="H31" s="46">
        <v>6</v>
      </c>
      <c r="I31" s="46">
        <v>7</v>
      </c>
      <c r="J31" s="46">
        <v>8</v>
      </c>
      <c r="K31" s="46">
        <v>9</v>
      </c>
      <c r="L31" s="46">
        <v>10</v>
      </c>
    </row>
    <row r="32" spans="1:12" x14ac:dyDescent="0.2">
      <c r="A32" s="14" t="s">
        <v>115</v>
      </c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15" customFormat="1" x14ac:dyDescent="0.2">
      <c r="A33" s="15" t="s">
        <v>19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s="15" customFormat="1" x14ac:dyDescent="0.2">
      <c r="A34" s="15" t="s">
        <v>116</v>
      </c>
    </row>
    <row r="35" spans="1:12" s="15" customFormat="1" x14ac:dyDescent="0.2">
      <c r="A35" s="15" t="s">
        <v>117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15" customFormat="1" x14ac:dyDescent="0.2"/>
    <row r="37" spans="1:12" s="15" customFormat="1" x14ac:dyDescent="0.2">
      <c r="A37" s="15" t="s">
        <v>118</v>
      </c>
    </row>
    <row r="38" spans="1:12" s="15" customFormat="1" x14ac:dyDescent="0.2"/>
    <row r="39" spans="1:12" s="15" customFormat="1" x14ac:dyDescent="0.2"/>
    <row r="40" spans="1:12" s="15" customFormat="1" x14ac:dyDescent="0.2"/>
    <row r="41" spans="1:12" s="15" customFormat="1" x14ac:dyDescent="0.2"/>
    <row r="42" spans="1:12" s="15" customFormat="1" x14ac:dyDescent="0.2"/>
    <row r="43" spans="1:12" s="15" customFormat="1" x14ac:dyDescent="0.2"/>
    <row r="44" spans="1:12" s="15" customFormat="1" x14ac:dyDescent="0.2"/>
    <row r="45" spans="1:12" s="15" customFormat="1" x14ac:dyDescent="0.2"/>
    <row r="46" spans="1:12" s="15" customFormat="1" x14ac:dyDescent="0.2"/>
    <row r="47" spans="1:12" s="15" customFormat="1" x14ac:dyDescent="0.2"/>
  </sheetData>
  <mergeCells count="1">
    <mergeCell ref="A1:F1"/>
  </mergeCells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85"/>
  <sheetViews>
    <sheetView tabSelected="1" workbookViewId="0">
      <selection activeCell="G43" sqref="G43"/>
    </sheetView>
  </sheetViews>
  <sheetFormatPr defaultRowHeight="14.25" x14ac:dyDescent="0.2"/>
  <cols>
    <col min="1" max="1" width="38.875" bestFit="1" customWidth="1"/>
    <col min="2" max="2" width="9.75" bestFit="1" customWidth="1"/>
    <col min="3" max="4" width="10.5" customWidth="1"/>
    <col min="5" max="5" width="15.375" bestFit="1" customWidth="1"/>
    <col min="6" max="7" width="10.5" customWidth="1"/>
    <col min="8" max="8" width="21.25" bestFit="1" customWidth="1"/>
  </cols>
  <sheetData>
    <row r="1" spans="1:7" ht="18" x14ac:dyDescent="0.25">
      <c r="A1" s="62" t="s">
        <v>55</v>
      </c>
      <c r="B1" s="62"/>
      <c r="C1" s="62"/>
      <c r="D1" s="62"/>
      <c r="E1" s="62"/>
      <c r="F1" s="62"/>
      <c r="G1" s="62"/>
    </row>
    <row r="2" spans="1:7" x14ac:dyDescent="0.2">
      <c r="A2" t="s">
        <v>75</v>
      </c>
    </row>
    <row r="3" spans="1:7" x14ac:dyDescent="0.2">
      <c r="A3" s="23" t="s">
        <v>56</v>
      </c>
      <c r="B3" s="2">
        <v>900000</v>
      </c>
      <c r="E3" t="s">
        <v>68</v>
      </c>
      <c r="F3" s="7">
        <v>0.3</v>
      </c>
    </row>
    <row r="4" spans="1:7" x14ac:dyDescent="0.2">
      <c r="A4" s="23" t="s">
        <v>8</v>
      </c>
      <c r="B4" s="2">
        <v>0</v>
      </c>
      <c r="E4" t="s">
        <v>69</v>
      </c>
      <c r="F4" s="7">
        <v>0.14000000000000001</v>
      </c>
    </row>
    <row r="5" spans="1:7" x14ac:dyDescent="0.2">
      <c r="A5" s="23" t="s">
        <v>57</v>
      </c>
      <c r="B5" s="2">
        <v>10</v>
      </c>
    </row>
    <row r="6" spans="1:7" x14ac:dyDescent="0.2">
      <c r="A6" s="24" t="s">
        <v>58</v>
      </c>
      <c r="B6" s="2"/>
    </row>
    <row r="8" spans="1:7" x14ac:dyDescent="0.2">
      <c r="A8" s="23" t="s">
        <v>59</v>
      </c>
      <c r="B8" s="2">
        <v>100000</v>
      </c>
    </row>
    <row r="9" spans="1:7" x14ac:dyDescent="0.2">
      <c r="A9" s="23" t="s">
        <v>60</v>
      </c>
      <c r="B9" s="2"/>
    </row>
    <row r="10" spans="1:7" x14ac:dyDescent="0.2">
      <c r="A10" s="23" t="s">
        <v>61</v>
      </c>
      <c r="B10" s="25"/>
    </row>
    <row r="11" spans="1:7" x14ac:dyDescent="0.2">
      <c r="A11" s="23" t="s">
        <v>122</v>
      </c>
      <c r="B11" s="25"/>
    </row>
    <row r="12" spans="1:7" x14ac:dyDescent="0.2">
      <c r="A12" s="23" t="s">
        <v>121</v>
      </c>
      <c r="B12" s="25"/>
    </row>
    <row r="14" spans="1:7" ht="15" x14ac:dyDescent="0.25">
      <c r="A14" t="s">
        <v>0</v>
      </c>
      <c r="B14" s="37">
        <v>0</v>
      </c>
      <c r="C14" s="37">
        <v>1</v>
      </c>
      <c r="D14" s="37">
        <v>2</v>
      </c>
      <c r="E14" s="37">
        <v>3</v>
      </c>
      <c r="F14" s="37">
        <v>4</v>
      </c>
      <c r="G14" s="37">
        <v>5</v>
      </c>
    </row>
    <row r="15" spans="1:7" x14ac:dyDescent="0.2">
      <c r="A15" s="26" t="s">
        <v>62</v>
      </c>
      <c r="C15" s="27">
        <v>600000</v>
      </c>
      <c r="D15" s="27">
        <v>600000</v>
      </c>
      <c r="E15" s="27">
        <v>600000</v>
      </c>
      <c r="F15" s="27">
        <v>600000</v>
      </c>
      <c r="G15" s="27">
        <v>600000</v>
      </c>
    </row>
    <row r="16" spans="1:7" x14ac:dyDescent="0.2">
      <c r="A16" t="s">
        <v>63</v>
      </c>
      <c r="C16">
        <v>1.3</v>
      </c>
      <c r="D16">
        <v>1.3</v>
      </c>
      <c r="E16">
        <v>1.3</v>
      </c>
      <c r="F16">
        <v>1.3</v>
      </c>
      <c r="G16">
        <v>1.3</v>
      </c>
    </row>
    <row r="17" spans="1:7" x14ac:dyDescent="0.2">
      <c r="A17" t="s">
        <v>64</v>
      </c>
      <c r="B17" s="2"/>
      <c r="C17" s="2"/>
      <c r="D17" s="2"/>
      <c r="E17" s="2"/>
      <c r="F17" s="2"/>
      <c r="G17" s="2"/>
    </row>
    <row r="18" spans="1:7" x14ac:dyDescent="0.2">
      <c r="A18" t="s">
        <v>65</v>
      </c>
      <c r="B18" s="2"/>
      <c r="C18" s="28">
        <v>0.5</v>
      </c>
      <c r="D18" s="28">
        <v>0.5</v>
      </c>
      <c r="E18" s="28">
        <v>0.5</v>
      </c>
      <c r="F18" s="28">
        <v>0.5</v>
      </c>
      <c r="G18" s="28">
        <v>0.5</v>
      </c>
    </row>
    <row r="19" spans="1:7" x14ac:dyDescent="0.2">
      <c r="A19" t="s">
        <v>66</v>
      </c>
      <c r="B19" s="2"/>
      <c r="C19" s="2"/>
      <c r="D19" s="2"/>
      <c r="E19" s="2"/>
      <c r="F19" s="2"/>
      <c r="G19" s="2"/>
    </row>
    <row r="20" spans="1:7" x14ac:dyDescent="0.2">
      <c r="A20" t="s">
        <v>260</v>
      </c>
      <c r="B20" s="2"/>
      <c r="C20" s="2"/>
      <c r="D20" s="2"/>
      <c r="E20" s="2"/>
      <c r="F20" s="2"/>
      <c r="G20" s="2"/>
    </row>
    <row r="21" spans="1:7" x14ac:dyDescent="0.2">
      <c r="A21" t="s">
        <v>67</v>
      </c>
      <c r="B21" s="2"/>
      <c r="C21" s="2"/>
      <c r="D21" s="2"/>
      <c r="E21" s="2"/>
      <c r="F21" s="2"/>
      <c r="G21" s="2"/>
    </row>
    <row r="22" spans="1:7" x14ac:dyDescent="0.2">
      <c r="A22" t="s">
        <v>14</v>
      </c>
      <c r="B22" s="2"/>
      <c r="C22" s="2"/>
      <c r="D22" s="2"/>
      <c r="E22" s="2"/>
      <c r="F22" s="2"/>
      <c r="G22" s="2"/>
    </row>
    <row r="23" spans="1:7" x14ac:dyDescent="0.2">
      <c r="A23" t="s">
        <v>18</v>
      </c>
      <c r="B23" s="2"/>
      <c r="C23" s="2"/>
      <c r="D23" s="2"/>
      <c r="E23" s="2"/>
      <c r="F23" s="2"/>
      <c r="G23" s="2"/>
    </row>
    <row r="24" spans="1:7" x14ac:dyDescent="0.2">
      <c r="A24" t="s">
        <v>52</v>
      </c>
      <c r="B24" s="2"/>
      <c r="C24" s="2"/>
      <c r="D24" s="2"/>
      <c r="E24" s="2"/>
      <c r="F24" s="2"/>
      <c r="G24" s="2"/>
    </row>
    <row r="25" spans="1:7" x14ac:dyDescent="0.2">
      <c r="A25" t="s">
        <v>17</v>
      </c>
      <c r="B25" s="2"/>
      <c r="C25" s="2"/>
      <c r="D25" s="2"/>
      <c r="E25" s="2"/>
      <c r="F25" s="2"/>
      <c r="G25" s="2"/>
    </row>
    <row r="26" spans="1:7" x14ac:dyDescent="0.2">
      <c r="A26" t="s">
        <v>120</v>
      </c>
      <c r="B26" s="2"/>
      <c r="C26" s="2"/>
      <c r="D26" s="2"/>
      <c r="E26" s="2"/>
      <c r="F26" s="2"/>
      <c r="G26" s="2"/>
    </row>
    <row r="27" spans="1:7" x14ac:dyDescent="0.2">
      <c r="A27" t="s">
        <v>11</v>
      </c>
      <c r="B27" s="2"/>
      <c r="C27" s="2"/>
      <c r="D27" s="2"/>
      <c r="E27" s="2"/>
      <c r="F27" s="2"/>
      <c r="G27" s="2"/>
    </row>
    <row r="28" spans="1:7" x14ac:dyDescent="0.2">
      <c r="A28" t="s">
        <v>19</v>
      </c>
      <c r="B28" s="2"/>
      <c r="C28" s="2"/>
      <c r="D28" s="2"/>
      <c r="E28" s="2"/>
      <c r="F28" s="2"/>
      <c r="G28" s="2"/>
    </row>
    <row r="29" spans="1:7" x14ac:dyDescent="0.2">
      <c r="B29" s="2"/>
    </row>
    <row r="30" spans="1:7" x14ac:dyDescent="0.2">
      <c r="A30" t="s">
        <v>70</v>
      </c>
      <c r="B30" s="9"/>
    </row>
    <row r="31" spans="1:7" x14ac:dyDescent="0.2">
      <c r="B31" s="2"/>
    </row>
    <row r="32" spans="1:7" ht="15" x14ac:dyDescent="0.25">
      <c r="A32" s="8" t="s">
        <v>71</v>
      </c>
      <c r="B32" s="2"/>
      <c r="C32" s="2"/>
      <c r="D32" s="2"/>
      <c r="E32" s="2"/>
      <c r="F32" s="2"/>
      <c r="G32" s="2"/>
    </row>
    <row r="33" spans="1:7" x14ac:dyDescent="0.2">
      <c r="A33" t="s">
        <v>72</v>
      </c>
      <c r="B33" s="3"/>
      <c r="C33" s="29" t="s">
        <v>76</v>
      </c>
      <c r="D33" s="2"/>
      <c r="E33" s="2"/>
      <c r="F33" s="2"/>
      <c r="G33" s="2"/>
    </row>
    <row r="34" spans="1:7" x14ac:dyDescent="0.2">
      <c r="A34" t="s">
        <v>0</v>
      </c>
      <c r="B34">
        <v>0</v>
      </c>
      <c r="C34">
        <v>1</v>
      </c>
      <c r="D34">
        <v>2</v>
      </c>
      <c r="E34">
        <v>3</v>
      </c>
      <c r="F34">
        <v>4</v>
      </c>
      <c r="G34">
        <v>5</v>
      </c>
    </row>
    <row r="35" spans="1:7" x14ac:dyDescent="0.2">
      <c r="A35" s="26" t="s">
        <v>62</v>
      </c>
      <c r="C35" s="27"/>
      <c r="D35" s="27"/>
      <c r="E35" s="27"/>
      <c r="F35" s="27"/>
      <c r="G35" s="27"/>
    </row>
    <row r="36" spans="1:7" x14ac:dyDescent="0.2">
      <c r="A36" t="s">
        <v>63</v>
      </c>
      <c r="C36" s="3"/>
      <c r="D36" s="3"/>
      <c r="E36" s="3"/>
      <c r="F36" s="3"/>
      <c r="G36" s="3"/>
    </row>
    <row r="37" spans="1:7" x14ac:dyDescent="0.2">
      <c r="A37" t="s">
        <v>64</v>
      </c>
      <c r="B37" s="2"/>
      <c r="C37" s="2"/>
      <c r="D37" s="2"/>
      <c r="E37" s="2"/>
      <c r="F37" s="2"/>
      <c r="G37" s="2"/>
    </row>
    <row r="38" spans="1:7" x14ac:dyDescent="0.2">
      <c r="A38" t="s">
        <v>65</v>
      </c>
      <c r="B38" s="2"/>
      <c r="C38" s="28"/>
      <c r="D38" s="28"/>
      <c r="E38" s="28"/>
      <c r="F38" s="28"/>
      <c r="G38" s="28"/>
    </row>
    <row r="39" spans="1:7" x14ac:dyDescent="0.2">
      <c r="A39" t="s">
        <v>66</v>
      </c>
      <c r="B39" s="2"/>
      <c r="C39" s="2"/>
      <c r="D39" s="2"/>
      <c r="E39" s="2"/>
      <c r="F39" s="2"/>
      <c r="G39" s="2"/>
    </row>
    <row r="40" spans="1:7" x14ac:dyDescent="0.2">
      <c r="A40" t="s">
        <v>260</v>
      </c>
      <c r="B40" s="2"/>
      <c r="C40" s="2"/>
      <c r="D40" s="2"/>
      <c r="E40" s="2"/>
      <c r="F40" s="2"/>
      <c r="G40" s="2"/>
    </row>
    <row r="41" spans="1:7" x14ac:dyDescent="0.2">
      <c r="A41" t="s">
        <v>67</v>
      </c>
      <c r="B41" s="2"/>
      <c r="C41" s="2"/>
      <c r="D41" s="2"/>
      <c r="E41" s="2"/>
      <c r="F41" s="2"/>
      <c r="G41" s="2"/>
    </row>
    <row r="42" spans="1:7" x14ac:dyDescent="0.2">
      <c r="A42" t="s">
        <v>14</v>
      </c>
      <c r="B42" s="2"/>
      <c r="C42" s="2"/>
      <c r="D42" s="2"/>
      <c r="E42" s="2"/>
      <c r="F42" s="2"/>
      <c r="G42" s="2"/>
    </row>
    <row r="43" spans="1:7" x14ac:dyDescent="0.2">
      <c r="A43" t="s">
        <v>18</v>
      </c>
      <c r="B43" s="2"/>
      <c r="C43" s="2"/>
      <c r="D43" s="2"/>
      <c r="E43" s="2"/>
      <c r="F43" s="2"/>
      <c r="G43" s="2"/>
    </row>
    <row r="44" spans="1:7" x14ac:dyDescent="0.2">
      <c r="A44" t="s">
        <v>52</v>
      </c>
      <c r="B44" s="2"/>
      <c r="C44" s="2"/>
      <c r="D44" s="2"/>
      <c r="E44" s="2"/>
      <c r="F44" s="2"/>
      <c r="G44" s="2"/>
    </row>
    <row r="45" spans="1:7" x14ac:dyDescent="0.2">
      <c r="A45" t="s">
        <v>17</v>
      </c>
      <c r="B45" s="2"/>
      <c r="C45" s="2"/>
      <c r="D45" s="2"/>
      <c r="E45" s="2"/>
      <c r="F45" s="2"/>
      <c r="G45" s="2"/>
    </row>
    <row r="46" spans="1:7" x14ac:dyDescent="0.2">
      <c r="A46" t="s">
        <v>35</v>
      </c>
      <c r="B46" s="2"/>
      <c r="C46" s="2"/>
      <c r="D46" s="2"/>
      <c r="E46" s="2"/>
      <c r="F46" s="2"/>
      <c r="G46" s="2"/>
    </row>
    <row r="47" spans="1:7" x14ac:dyDescent="0.2">
      <c r="A47" t="s">
        <v>11</v>
      </c>
      <c r="B47" s="2"/>
      <c r="C47" s="2"/>
      <c r="D47" s="2"/>
      <c r="E47" s="2"/>
      <c r="F47" s="2"/>
      <c r="G47" s="2"/>
    </row>
    <row r="48" spans="1:7" x14ac:dyDescent="0.2">
      <c r="A48" t="s">
        <v>19</v>
      </c>
      <c r="B48" s="2"/>
      <c r="C48" s="2"/>
      <c r="D48" s="2"/>
      <c r="E48" s="2"/>
      <c r="F48" s="2"/>
      <c r="G48" s="2"/>
    </row>
    <row r="49" spans="1:7" x14ac:dyDescent="0.2">
      <c r="B49" s="2"/>
    </row>
    <row r="50" spans="1:7" x14ac:dyDescent="0.2">
      <c r="A50" t="s">
        <v>2</v>
      </c>
      <c r="B50" s="9"/>
    </row>
    <row r="52" spans="1:7" ht="15" x14ac:dyDescent="0.25">
      <c r="A52" s="8" t="s">
        <v>73</v>
      </c>
      <c r="B52" s="2"/>
      <c r="C52" s="2"/>
      <c r="D52" s="2"/>
      <c r="E52" s="2"/>
      <c r="F52" s="2"/>
      <c r="G52" s="2"/>
    </row>
    <row r="53" spans="1:7" x14ac:dyDescent="0.2">
      <c r="A53" t="s">
        <v>74</v>
      </c>
      <c r="B53" s="3"/>
      <c r="C53" s="29" t="s">
        <v>76</v>
      </c>
      <c r="D53" s="2"/>
      <c r="E53" s="2"/>
      <c r="F53" s="2"/>
      <c r="G53" s="2"/>
    </row>
    <row r="54" spans="1:7" x14ac:dyDescent="0.2">
      <c r="A54" t="s">
        <v>0</v>
      </c>
    </row>
    <row r="55" spans="1:7" x14ac:dyDescent="0.2">
      <c r="A55" s="26" t="s">
        <v>62</v>
      </c>
      <c r="C55" s="27"/>
      <c r="D55" s="27"/>
      <c r="E55" s="27"/>
      <c r="F55" s="27"/>
      <c r="G55" s="27"/>
    </row>
    <row r="56" spans="1:7" x14ac:dyDescent="0.2">
      <c r="A56" t="s">
        <v>63</v>
      </c>
      <c r="C56" s="3"/>
      <c r="D56" s="3"/>
      <c r="E56" s="3"/>
      <c r="F56" s="3"/>
      <c r="G56" s="3"/>
    </row>
    <row r="57" spans="1:7" x14ac:dyDescent="0.2">
      <c r="A57" t="s">
        <v>64</v>
      </c>
      <c r="B57" s="2"/>
      <c r="C57" s="2"/>
      <c r="D57" s="2"/>
      <c r="E57" s="2"/>
      <c r="F57" s="2"/>
      <c r="G57" s="2"/>
    </row>
    <row r="58" spans="1:7" x14ac:dyDescent="0.2">
      <c r="A58" t="s">
        <v>65</v>
      </c>
      <c r="B58" s="2"/>
      <c r="C58" s="28"/>
      <c r="D58" s="28"/>
      <c r="E58" s="28"/>
      <c r="F58" s="28"/>
      <c r="G58" s="28"/>
    </row>
    <row r="59" spans="1:7" x14ac:dyDescent="0.2">
      <c r="A59" t="s">
        <v>66</v>
      </c>
      <c r="B59" s="2"/>
      <c r="C59" s="2"/>
      <c r="D59" s="2"/>
      <c r="E59" s="2"/>
      <c r="F59" s="2"/>
      <c r="G59" s="2"/>
    </row>
    <row r="60" spans="1:7" x14ac:dyDescent="0.2">
      <c r="A60" t="s">
        <v>260</v>
      </c>
      <c r="B60" s="2"/>
      <c r="C60" s="2"/>
      <c r="D60" s="2"/>
      <c r="E60" s="2"/>
      <c r="F60" s="2"/>
      <c r="G60" s="2"/>
    </row>
    <row r="61" spans="1:7" x14ac:dyDescent="0.2">
      <c r="A61" t="s">
        <v>67</v>
      </c>
      <c r="B61" s="2"/>
      <c r="C61" s="2"/>
      <c r="D61" s="2"/>
      <c r="E61" s="2"/>
      <c r="F61" s="2"/>
      <c r="G61" s="2"/>
    </row>
    <row r="62" spans="1:7" x14ac:dyDescent="0.2">
      <c r="A62" t="s">
        <v>14</v>
      </c>
      <c r="B62" s="2"/>
      <c r="C62" s="2"/>
      <c r="D62" s="2"/>
      <c r="E62" s="2"/>
      <c r="F62" s="2"/>
      <c r="G62" s="2"/>
    </row>
    <row r="63" spans="1:7" x14ac:dyDescent="0.2">
      <c r="A63" t="s">
        <v>18</v>
      </c>
      <c r="B63" s="2"/>
      <c r="C63" s="2"/>
      <c r="D63" s="2"/>
      <c r="E63" s="2"/>
      <c r="F63" s="2"/>
      <c r="G63" s="2"/>
    </row>
    <row r="64" spans="1:7" x14ac:dyDescent="0.2">
      <c r="A64" t="s">
        <v>52</v>
      </c>
      <c r="B64" s="2"/>
      <c r="C64" s="2"/>
      <c r="D64" s="2"/>
      <c r="E64" s="2"/>
      <c r="F64" s="2"/>
      <c r="G64" s="2"/>
    </row>
    <row r="65" spans="1:7" x14ac:dyDescent="0.2">
      <c r="A65" t="s">
        <v>17</v>
      </c>
      <c r="B65" s="2"/>
      <c r="C65" s="2"/>
      <c r="D65" s="2"/>
      <c r="E65" s="2"/>
      <c r="F65" s="2"/>
      <c r="G65" s="2"/>
    </row>
    <row r="66" spans="1:7" x14ac:dyDescent="0.2">
      <c r="A66" t="s">
        <v>35</v>
      </c>
      <c r="B66" s="2"/>
      <c r="C66" s="2"/>
      <c r="D66" s="2"/>
      <c r="E66" s="2"/>
      <c r="F66" s="2"/>
      <c r="G66" s="2"/>
    </row>
    <row r="67" spans="1:7" x14ac:dyDescent="0.2">
      <c r="A67" t="s">
        <v>11</v>
      </c>
      <c r="B67" s="2"/>
      <c r="C67" s="2"/>
      <c r="D67" s="2"/>
      <c r="E67" s="2"/>
      <c r="F67" s="2"/>
      <c r="G67" s="2"/>
    </row>
    <row r="68" spans="1:7" x14ac:dyDescent="0.2">
      <c r="A68" t="s">
        <v>19</v>
      </c>
      <c r="B68" s="2"/>
      <c r="C68" s="2"/>
      <c r="D68" s="2"/>
      <c r="E68" s="2"/>
      <c r="F68" s="2"/>
      <c r="G68" s="2"/>
    </row>
    <row r="69" spans="1:7" x14ac:dyDescent="0.2">
      <c r="B69" s="2"/>
    </row>
    <row r="70" spans="1:7" x14ac:dyDescent="0.2">
      <c r="A70" t="s">
        <v>2</v>
      </c>
      <c r="B70" s="9"/>
    </row>
    <row r="72" spans="1:7" ht="15" x14ac:dyDescent="0.25">
      <c r="A72" s="8" t="s">
        <v>261</v>
      </c>
    </row>
    <row r="73" spans="1:7" x14ac:dyDescent="0.2">
      <c r="A73" t="s">
        <v>262</v>
      </c>
    </row>
    <row r="74" spans="1:7" ht="15" x14ac:dyDescent="0.25">
      <c r="A74" s="60"/>
      <c r="B74" s="8">
        <v>1.2</v>
      </c>
      <c r="C74" s="8">
        <v>1.3</v>
      </c>
      <c r="D74" s="8">
        <v>1.4</v>
      </c>
      <c r="E74" s="8">
        <v>1.5</v>
      </c>
      <c r="F74" s="8">
        <v>1.6</v>
      </c>
      <c r="G74" s="8">
        <v>1.7</v>
      </c>
    </row>
    <row r="75" spans="1:7" ht="15" x14ac:dyDescent="0.25">
      <c r="A75" s="61">
        <v>400000</v>
      </c>
      <c r="B75" s="2"/>
      <c r="C75" s="2"/>
      <c r="D75" s="2"/>
      <c r="E75" s="2"/>
      <c r="F75" s="2"/>
      <c r="G75" s="2"/>
    </row>
    <row r="76" spans="1:7" ht="15" x14ac:dyDescent="0.25">
      <c r="A76" s="61">
        <v>450000</v>
      </c>
      <c r="B76" s="2"/>
      <c r="C76" s="2"/>
      <c r="D76" s="2"/>
      <c r="E76" s="2"/>
      <c r="F76" s="2"/>
      <c r="G76" s="2"/>
    </row>
    <row r="77" spans="1:7" ht="15" x14ac:dyDescent="0.25">
      <c r="A77" s="61">
        <v>500000</v>
      </c>
      <c r="B77" s="2"/>
      <c r="C77" s="2"/>
      <c r="D77" s="2"/>
      <c r="E77" s="2"/>
      <c r="F77" s="2"/>
      <c r="G77" s="2"/>
    </row>
    <row r="78" spans="1:7" ht="15" x14ac:dyDescent="0.25">
      <c r="A78" s="61">
        <v>550000</v>
      </c>
      <c r="B78" s="2"/>
      <c r="C78" s="2"/>
      <c r="D78" s="2"/>
      <c r="E78" s="2"/>
      <c r="F78" s="2"/>
      <c r="G78" s="2"/>
    </row>
    <row r="79" spans="1:7" ht="15" x14ac:dyDescent="0.25">
      <c r="A79" s="61">
        <v>600000</v>
      </c>
      <c r="B79" s="2"/>
      <c r="C79" s="2"/>
      <c r="D79" s="2"/>
      <c r="E79" s="2"/>
      <c r="F79" s="2"/>
      <c r="G79" s="2"/>
    </row>
    <row r="80" spans="1:7" ht="15" x14ac:dyDescent="0.25">
      <c r="A80" s="61">
        <v>650000</v>
      </c>
      <c r="B80" s="2"/>
      <c r="C80" s="2"/>
      <c r="D80" s="2"/>
      <c r="E80" s="2"/>
      <c r="F80" s="2"/>
      <c r="G80" s="2"/>
    </row>
    <row r="81" spans="1:7" ht="15" x14ac:dyDescent="0.25">
      <c r="A81" s="61">
        <v>700000</v>
      </c>
      <c r="B81" s="2"/>
      <c r="C81" s="2"/>
      <c r="D81" s="2"/>
      <c r="E81" s="2"/>
      <c r="F81" s="2"/>
      <c r="G81" s="2"/>
    </row>
    <row r="82" spans="1:7" ht="15" x14ac:dyDescent="0.25">
      <c r="A82" s="61">
        <v>750000</v>
      </c>
      <c r="B82" s="2"/>
      <c r="C82" s="2"/>
      <c r="D82" s="2"/>
      <c r="E82" s="2"/>
      <c r="F82" s="2"/>
      <c r="G82" s="2"/>
    </row>
    <row r="83" spans="1:7" ht="15" x14ac:dyDescent="0.25">
      <c r="A83" s="61">
        <v>800000</v>
      </c>
      <c r="B83" s="2"/>
      <c r="C83" s="2"/>
      <c r="D83" s="2"/>
      <c r="E83" s="2"/>
      <c r="F83" s="2"/>
      <c r="G83" s="2"/>
    </row>
    <row r="84" spans="1:7" ht="15" x14ac:dyDescent="0.25">
      <c r="A84" s="61">
        <v>850000</v>
      </c>
      <c r="B84" s="2"/>
      <c r="C84" s="2"/>
      <c r="D84" s="2"/>
      <c r="E84" s="2"/>
      <c r="F84" s="2"/>
      <c r="G84" s="2"/>
    </row>
    <row r="85" spans="1:7" ht="15" x14ac:dyDescent="0.25">
      <c r="A85" s="61">
        <v>900000</v>
      </c>
      <c r="B85" s="2"/>
      <c r="C85" s="2"/>
      <c r="D85" s="2"/>
      <c r="E85" s="2"/>
      <c r="F85" s="2"/>
      <c r="G85" s="2"/>
    </row>
  </sheetData>
  <mergeCells count="1">
    <mergeCell ref="A1:G1"/>
  </mergeCells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horizont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31"/>
  <sheetViews>
    <sheetView workbookViewId="0">
      <selection sqref="A1:H1"/>
    </sheetView>
  </sheetViews>
  <sheetFormatPr defaultColWidth="8.625" defaultRowHeight="12.75" x14ac:dyDescent="0.2"/>
  <cols>
    <col min="1" max="1" width="26.875" style="14" customWidth="1"/>
    <col min="2" max="7" width="8.625" style="14"/>
    <col min="8" max="8" width="31.875" style="14" bestFit="1" customWidth="1"/>
    <col min="9" max="16384" width="8.625" style="14"/>
  </cols>
  <sheetData>
    <row r="1" spans="1:8" ht="18" x14ac:dyDescent="0.25">
      <c r="A1" s="64" t="s">
        <v>91</v>
      </c>
      <c r="B1" s="64"/>
      <c r="C1" s="64"/>
      <c r="D1" s="64"/>
      <c r="E1" s="64"/>
      <c r="F1" s="64"/>
      <c r="G1" s="64"/>
      <c r="H1" s="64"/>
    </row>
    <row r="2" spans="1:8" x14ac:dyDescent="0.2">
      <c r="A2" s="14" t="s">
        <v>77</v>
      </c>
      <c r="B2" s="17">
        <v>150000</v>
      </c>
      <c r="F2" s="31" t="s">
        <v>1</v>
      </c>
      <c r="G2" s="20">
        <v>0.1</v>
      </c>
    </row>
    <row r="3" spans="1:8" x14ac:dyDescent="0.2">
      <c r="A3" s="14" t="s">
        <v>123</v>
      </c>
      <c r="B3" s="17">
        <v>0</v>
      </c>
      <c r="F3" s="31" t="s">
        <v>52</v>
      </c>
      <c r="G3" s="20">
        <v>0.36</v>
      </c>
    </row>
    <row r="4" spans="1:8" x14ac:dyDescent="0.2">
      <c r="A4" s="14" t="s">
        <v>51</v>
      </c>
      <c r="B4" s="14">
        <v>5</v>
      </c>
    </row>
    <row r="5" spans="1:8" x14ac:dyDescent="0.2">
      <c r="A5" s="14" t="s">
        <v>9</v>
      </c>
      <c r="B5" s="17"/>
    </row>
    <row r="6" spans="1:8" x14ac:dyDescent="0.2">
      <c r="A6" s="14" t="s">
        <v>124</v>
      </c>
      <c r="B6" s="17">
        <v>20000</v>
      </c>
    </row>
    <row r="8" spans="1:8" x14ac:dyDescent="0.2">
      <c r="A8" s="14" t="s">
        <v>96</v>
      </c>
      <c r="B8" s="33"/>
      <c r="C8" s="32"/>
      <c r="F8" s="14" t="s">
        <v>92</v>
      </c>
    </row>
    <row r="9" spans="1:8" x14ac:dyDescent="0.2">
      <c r="A9" s="14" t="s">
        <v>78</v>
      </c>
      <c r="B9" s="30">
        <v>45</v>
      </c>
      <c r="F9" s="31" t="s">
        <v>7</v>
      </c>
      <c r="G9" s="17">
        <v>10000</v>
      </c>
    </row>
    <row r="10" spans="1:8" x14ac:dyDescent="0.2">
      <c r="A10" s="14" t="s">
        <v>79</v>
      </c>
      <c r="B10" s="20">
        <v>0.1</v>
      </c>
      <c r="F10" s="31" t="s">
        <v>93</v>
      </c>
    </row>
    <row r="11" spans="1:8" x14ac:dyDescent="0.2">
      <c r="A11" s="14" t="s">
        <v>80</v>
      </c>
      <c r="B11" s="30">
        <v>30</v>
      </c>
      <c r="F11" s="31" t="s">
        <v>94</v>
      </c>
      <c r="G11" s="17"/>
    </row>
    <row r="12" spans="1:8" x14ac:dyDescent="0.2">
      <c r="A12" s="14" t="s">
        <v>81</v>
      </c>
      <c r="B12" s="20">
        <v>0.05</v>
      </c>
      <c r="F12" s="31" t="s">
        <v>95</v>
      </c>
      <c r="G12" s="17"/>
    </row>
    <row r="13" spans="1:8" x14ac:dyDescent="0.2">
      <c r="B13" s="20"/>
    </row>
    <row r="14" spans="1:8" x14ac:dyDescent="0.2">
      <c r="B14" s="16">
        <v>0</v>
      </c>
      <c r="C14" s="16">
        <v>1</v>
      </c>
      <c r="D14" s="16">
        <v>2</v>
      </c>
      <c r="E14" s="16">
        <v>3</v>
      </c>
      <c r="F14" s="16">
        <v>4</v>
      </c>
      <c r="G14" s="16">
        <v>5</v>
      </c>
    </row>
    <row r="15" spans="1:8" x14ac:dyDescent="0.2">
      <c r="A15" s="14" t="s">
        <v>97</v>
      </c>
      <c r="B15" s="17"/>
      <c r="C15" s="35"/>
      <c r="D15" s="35"/>
      <c r="E15" s="35"/>
      <c r="F15" s="35"/>
      <c r="G15" s="35"/>
    </row>
    <row r="16" spans="1:8" x14ac:dyDescent="0.2">
      <c r="A16" s="14" t="s">
        <v>98</v>
      </c>
      <c r="B16" s="17"/>
      <c r="C16" s="34"/>
      <c r="D16" s="34"/>
      <c r="E16" s="34"/>
      <c r="F16" s="34"/>
      <c r="G16" s="34"/>
    </row>
    <row r="17" spans="1:7" x14ac:dyDescent="0.2">
      <c r="A17" s="14" t="s">
        <v>82</v>
      </c>
      <c r="B17" s="17"/>
      <c r="C17" s="34">
        <v>-40000</v>
      </c>
      <c r="D17" s="34">
        <v>-40000</v>
      </c>
      <c r="E17" s="34">
        <v>-40000</v>
      </c>
      <c r="F17" s="34">
        <v>-40000</v>
      </c>
      <c r="G17" s="34">
        <v>-40000</v>
      </c>
    </row>
    <row r="18" spans="1:7" x14ac:dyDescent="0.2">
      <c r="A18" s="14" t="s">
        <v>99</v>
      </c>
      <c r="B18" s="17"/>
      <c r="C18" s="35"/>
      <c r="D18" s="35"/>
      <c r="E18" s="35"/>
      <c r="F18" s="35"/>
      <c r="G18" s="35"/>
    </row>
    <row r="19" spans="1:7" x14ac:dyDescent="0.2">
      <c r="A19" s="14" t="s">
        <v>83</v>
      </c>
      <c r="B19" s="17"/>
      <c r="C19" s="34"/>
      <c r="D19" s="34"/>
      <c r="E19" s="34"/>
      <c r="F19" s="34"/>
      <c r="G19" s="34"/>
    </row>
    <row r="20" spans="1:7" x14ac:dyDescent="0.2">
      <c r="A20" s="14" t="s">
        <v>84</v>
      </c>
      <c r="B20" s="17"/>
      <c r="C20" s="34">
        <v>-80000</v>
      </c>
      <c r="D20" s="34">
        <v>-80000</v>
      </c>
      <c r="E20" s="34">
        <v>-80000</v>
      </c>
      <c r="F20" s="34">
        <v>-80000</v>
      </c>
      <c r="G20" s="34">
        <v>-80000</v>
      </c>
    </row>
    <row r="21" spans="1:7" x14ac:dyDescent="0.2">
      <c r="A21" s="14" t="s">
        <v>85</v>
      </c>
      <c r="B21" s="17"/>
      <c r="C21" s="34"/>
      <c r="D21" s="34"/>
      <c r="E21" s="34"/>
      <c r="F21" s="34"/>
      <c r="G21" s="34"/>
    </row>
    <row r="22" spans="1:7" x14ac:dyDescent="0.2">
      <c r="A22" s="14" t="s">
        <v>14</v>
      </c>
      <c r="B22" s="17"/>
      <c r="C22" s="34"/>
      <c r="D22" s="34"/>
      <c r="E22" s="34"/>
      <c r="F22" s="34"/>
      <c r="G22" s="34"/>
    </row>
    <row r="23" spans="1:7" x14ac:dyDescent="0.2">
      <c r="A23" s="14" t="s">
        <v>86</v>
      </c>
      <c r="B23" s="17"/>
      <c r="C23" s="34"/>
      <c r="D23" s="34"/>
      <c r="E23" s="34"/>
      <c r="F23" s="34"/>
      <c r="G23" s="34"/>
    </row>
    <row r="24" spans="1:7" x14ac:dyDescent="0.2">
      <c r="A24" s="14" t="s">
        <v>87</v>
      </c>
      <c r="B24" s="17"/>
      <c r="C24" s="34"/>
      <c r="D24" s="34"/>
      <c r="E24" s="34"/>
      <c r="F24" s="34"/>
      <c r="G24" s="34"/>
    </row>
    <row r="25" spans="1:7" x14ac:dyDescent="0.2">
      <c r="A25" s="14" t="s">
        <v>88</v>
      </c>
      <c r="B25" s="17"/>
      <c r="C25" s="34"/>
      <c r="D25" s="34"/>
      <c r="E25" s="34"/>
      <c r="F25" s="34"/>
      <c r="G25" s="34"/>
    </row>
    <row r="26" spans="1:7" x14ac:dyDescent="0.2">
      <c r="A26" s="14" t="s">
        <v>3</v>
      </c>
      <c r="B26" s="17">
        <f>-B2</f>
        <v>-150000</v>
      </c>
      <c r="C26" s="34"/>
      <c r="D26" s="34"/>
      <c r="E26" s="34"/>
      <c r="F26" s="34"/>
      <c r="G26" s="34"/>
    </row>
    <row r="27" spans="1:7" x14ac:dyDescent="0.2">
      <c r="A27" s="14" t="s">
        <v>11</v>
      </c>
      <c r="B27" s="17"/>
      <c r="C27" s="34"/>
      <c r="D27" s="34"/>
      <c r="E27" s="34"/>
      <c r="F27" s="34"/>
      <c r="G27" s="34"/>
    </row>
    <row r="28" spans="1:7" x14ac:dyDescent="0.2">
      <c r="A28" s="14" t="s">
        <v>89</v>
      </c>
      <c r="B28" s="17"/>
      <c r="C28" s="34"/>
      <c r="D28" s="34"/>
      <c r="E28" s="34"/>
      <c r="F28" s="34"/>
      <c r="G28" s="34"/>
    </row>
    <row r="29" spans="1:7" x14ac:dyDescent="0.2">
      <c r="A29" s="14" t="s">
        <v>90</v>
      </c>
      <c r="B29" s="17"/>
      <c r="C29" s="34"/>
      <c r="D29" s="34"/>
      <c r="E29" s="34"/>
      <c r="F29" s="34"/>
      <c r="G29" s="34"/>
    </row>
    <row r="30" spans="1:7" x14ac:dyDescent="0.2">
      <c r="B30" s="17"/>
      <c r="C30" s="34"/>
      <c r="D30" s="34"/>
      <c r="E30" s="34"/>
      <c r="F30" s="34"/>
      <c r="G30" s="34"/>
    </row>
    <row r="31" spans="1:7" x14ac:dyDescent="0.2">
      <c r="A31" s="14" t="s">
        <v>2</v>
      </c>
      <c r="B31" s="17"/>
      <c r="C31" s="34"/>
      <c r="D31" s="34"/>
      <c r="E31" s="34"/>
      <c r="F31" s="34"/>
      <c r="G31" s="34"/>
    </row>
  </sheetData>
  <mergeCells count="1">
    <mergeCell ref="A1:H1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36"/>
  <sheetViews>
    <sheetView workbookViewId="0">
      <selection activeCell="B13" sqref="B13"/>
    </sheetView>
  </sheetViews>
  <sheetFormatPr defaultRowHeight="14.25" x14ac:dyDescent="0.2"/>
  <cols>
    <col min="1" max="1" width="26.375" customWidth="1"/>
    <col min="7" max="7" width="24.75" bestFit="1" customWidth="1"/>
  </cols>
  <sheetData>
    <row r="1" spans="1:8" ht="18" x14ac:dyDescent="0.25">
      <c r="A1" s="62" t="s">
        <v>125</v>
      </c>
      <c r="B1" s="62"/>
      <c r="C1" s="62"/>
      <c r="D1" s="62"/>
      <c r="E1" s="62"/>
      <c r="F1" s="62"/>
      <c r="G1" s="62"/>
      <c r="H1" s="62"/>
    </row>
    <row r="2" spans="1:8" x14ac:dyDescent="0.2">
      <c r="A2" t="s">
        <v>1</v>
      </c>
      <c r="B2" s="7">
        <v>0.15</v>
      </c>
    </row>
    <row r="3" spans="1:8" x14ac:dyDescent="0.2">
      <c r="A3" s="49" t="s">
        <v>104</v>
      </c>
      <c r="B3" s="48">
        <v>0.4</v>
      </c>
    </row>
    <row r="4" spans="1:8" x14ac:dyDescent="0.2">
      <c r="A4" s="50"/>
      <c r="B4" s="50"/>
    </row>
    <row r="5" spans="1:8" ht="15" x14ac:dyDescent="0.25">
      <c r="A5" s="63" t="s">
        <v>126</v>
      </c>
      <c r="B5" s="63"/>
    </row>
    <row r="6" spans="1:8" x14ac:dyDescent="0.2">
      <c r="A6" t="s">
        <v>56</v>
      </c>
      <c r="B6" s="2">
        <v>60000</v>
      </c>
    </row>
    <row r="7" spans="1:8" x14ac:dyDescent="0.2">
      <c r="A7" t="s">
        <v>127</v>
      </c>
      <c r="B7">
        <v>6</v>
      </c>
    </row>
    <row r="8" spans="1:8" x14ac:dyDescent="0.2">
      <c r="A8" t="s">
        <v>14</v>
      </c>
      <c r="B8" s="2">
        <f>B6/B7</f>
        <v>10000</v>
      </c>
    </row>
    <row r="9" spans="1:8" x14ac:dyDescent="0.2">
      <c r="A9" t="s">
        <v>128</v>
      </c>
      <c r="B9" s="2">
        <v>20000</v>
      </c>
      <c r="C9" t="s">
        <v>129</v>
      </c>
    </row>
    <row r="10" spans="1:8" x14ac:dyDescent="0.2">
      <c r="A10" t="s">
        <v>130</v>
      </c>
      <c r="B10" s="2"/>
      <c r="C10" t="str">
        <f ca="1">getformula(B10)</f>
        <v xml:space="preserve">&lt;-- </v>
      </c>
    </row>
    <row r="11" spans="1:8" x14ac:dyDescent="0.2">
      <c r="A11" t="s">
        <v>131</v>
      </c>
      <c r="B11" s="2"/>
      <c r="C11" t="str">
        <f ca="1">getformula(B11)</f>
        <v xml:space="preserve">&lt;-- </v>
      </c>
    </row>
    <row r="12" spans="1:8" ht="28.5" x14ac:dyDescent="0.2">
      <c r="A12" s="47" t="s">
        <v>140</v>
      </c>
      <c r="B12" s="2"/>
      <c r="C12" t="str">
        <f ca="1">getformula(B12)</f>
        <v xml:space="preserve">&lt;-- </v>
      </c>
    </row>
    <row r="14" spans="1:8" ht="15" x14ac:dyDescent="0.25">
      <c r="A14" s="63" t="s">
        <v>132</v>
      </c>
      <c r="B14" s="63"/>
    </row>
    <row r="15" spans="1:8" x14ac:dyDescent="0.2">
      <c r="A15" t="s">
        <v>56</v>
      </c>
      <c r="B15" s="2">
        <v>100000</v>
      </c>
    </row>
    <row r="16" spans="1:8" x14ac:dyDescent="0.2">
      <c r="A16" t="s">
        <v>127</v>
      </c>
      <c r="B16">
        <v>4</v>
      </c>
    </row>
    <row r="17" spans="1:6" x14ac:dyDescent="0.2">
      <c r="A17" t="s">
        <v>133</v>
      </c>
      <c r="B17" s="2">
        <v>15000</v>
      </c>
      <c r="C17" t="s">
        <v>134</v>
      </c>
    </row>
    <row r="18" spans="1:6" x14ac:dyDescent="0.2">
      <c r="A18" t="s">
        <v>14</v>
      </c>
      <c r="B18" s="2"/>
      <c r="C18" t="str">
        <f ca="1">getformula(B18)</f>
        <v xml:space="preserve">&lt;-- </v>
      </c>
    </row>
    <row r="19" spans="1:6" x14ac:dyDescent="0.2">
      <c r="B19" s="2"/>
    </row>
    <row r="20" spans="1:6" x14ac:dyDescent="0.2">
      <c r="A20" t="s">
        <v>138</v>
      </c>
    </row>
    <row r="21" spans="1:6" x14ac:dyDescent="0.2">
      <c r="A21" s="23" t="s">
        <v>135</v>
      </c>
      <c r="B21" s="2">
        <v>1000000</v>
      </c>
    </row>
    <row r="22" spans="1:6" x14ac:dyDescent="0.2">
      <c r="A22" s="23" t="s">
        <v>136</v>
      </c>
      <c r="B22" s="2">
        <v>1030000</v>
      </c>
    </row>
    <row r="23" spans="1:6" x14ac:dyDescent="0.2">
      <c r="A23" t="s">
        <v>137</v>
      </c>
      <c r="B23" s="2">
        <v>10000</v>
      </c>
    </row>
    <row r="26" spans="1:6" ht="15" x14ac:dyDescent="0.25">
      <c r="A26" s="4" t="s">
        <v>0</v>
      </c>
      <c r="B26" s="2">
        <v>0</v>
      </c>
      <c r="C26">
        <v>1</v>
      </c>
      <c r="D26">
        <v>2</v>
      </c>
      <c r="E26">
        <v>3</v>
      </c>
      <c r="F26">
        <v>4</v>
      </c>
    </row>
    <row r="27" spans="1:6" x14ac:dyDescent="0.2">
      <c r="A27" t="s">
        <v>10</v>
      </c>
      <c r="B27" s="2"/>
    </row>
    <row r="28" spans="1:6" x14ac:dyDescent="0.2">
      <c r="A28" t="s">
        <v>139</v>
      </c>
      <c r="B28" s="2"/>
    </row>
    <row r="29" spans="1:6" x14ac:dyDescent="0.2">
      <c r="B29" s="2"/>
    </row>
    <row r="30" spans="1:6" x14ac:dyDescent="0.2">
      <c r="A30" t="s">
        <v>141</v>
      </c>
      <c r="B30" s="2"/>
      <c r="C30" s="2"/>
      <c r="D30" s="2"/>
      <c r="E30" s="2"/>
      <c r="F30" s="2"/>
    </row>
    <row r="31" spans="1:6" x14ac:dyDescent="0.2">
      <c r="A31" t="s">
        <v>142</v>
      </c>
      <c r="B31" s="2"/>
      <c r="C31" s="2"/>
      <c r="D31" s="2"/>
      <c r="E31" s="2"/>
      <c r="F31" s="2"/>
    </row>
    <row r="32" spans="1:6" ht="42.75" x14ac:dyDescent="0.2">
      <c r="A32" s="47" t="s">
        <v>144</v>
      </c>
      <c r="B32" s="2"/>
      <c r="C32" s="2"/>
      <c r="D32" s="2"/>
      <c r="E32" s="2"/>
      <c r="F32" s="2"/>
    </row>
    <row r="33" spans="1:6" x14ac:dyDescent="0.2">
      <c r="A33" t="s">
        <v>145</v>
      </c>
      <c r="F33" s="2"/>
    </row>
    <row r="34" spans="1:6" x14ac:dyDescent="0.2">
      <c r="A34" t="s">
        <v>19</v>
      </c>
      <c r="B34" s="2"/>
      <c r="C34" s="2"/>
      <c r="D34" s="2"/>
      <c r="E34" s="2"/>
      <c r="F34" s="2"/>
    </row>
    <row r="36" spans="1:6" x14ac:dyDescent="0.2">
      <c r="A36" t="s">
        <v>2</v>
      </c>
      <c r="B36" s="2"/>
    </row>
  </sheetData>
  <mergeCells count="3">
    <mergeCell ref="A1:H1"/>
    <mergeCell ref="A5:B5"/>
    <mergeCell ref="A14:B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36"/>
  <sheetViews>
    <sheetView workbookViewId="0">
      <selection activeCell="B10" sqref="B10"/>
    </sheetView>
  </sheetViews>
  <sheetFormatPr defaultRowHeight="14.25" x14ac:dyDescent="0.2"/>
  <cols>
    <col min="1" max="1" width="25" customWidth="1"/>
  </cols>
  <sheetData>
    <row r="1" spans="1:4" ht="18" x14ac:dyDescent="0.25">
      <c r="A1" s="62" t="s">
        <v>146</v>
      </c>
      <c r="B1" s="62"/>
      <c r="C1" s="62"/>
      <c r="D1" s="62"/>
    </row>
    <row r="2" spans="1:4" x14ac:dyDescent="0.2">
      <c r="A2" t="s">
        <v>1</v>
      </c>
      <c r="B2" s="7">
        <v>0.11</v>
      </c>
    </row>
    <row r="3" spans="1:4" x14ac:dyDescent="0.2">
      <c r="A3" t="s">
        <v>104</v>
      </c>
      <c r="B3" s="7">
        <v>0.4</v>
      </c>
    </row>
    <row r="5" spans="1:4" ht="15" x14ac:dyDescent="0.25">
      <c r="A5" s="63" t="s">
        <v>147</v>
      </c>
      <c r="B5" s="63"/>
    </row>
    <row r="6" spans="1:4" x14ac:dyDescent="0.2">
      <c r="A6" t="s">
        <v>56</v>
      </c>
      <c r="B6" s="2">
        <v>10000</v>
      </c>
    </row>
    <row r="7" spans="1:4" x14ac:dyDescent="0.2">
      <c r="A7" t="s">
        <v>127</v>
      </c>
      <c r="B7">
        <v>5</v>
      </c>
    </row>
    <row r="8" spans="1:4" x14ac:dyDescent="0.2">
      <c r="A8" t="s">
        <v>14</v>
      </c>
      <c r="B8" s="2"/>
    </row>
    <row r="9" spans="1:4" x14ac:dyDescent="0.2">
      <c r="A9" t="s">
        <v>149</v>
      </c>
      <c r="B9" s="2">
        <v>1500</v>
      </c>
    </row>
    <row r="11" spans="1:4" ht="15" x14ac:dyDescent="0.25">
      <c r="A11" s="63" t="s">
        <v>148</v>
      </c>
      <c r="B11" s="63"/>
    </row>
    <row r="12" spans="1:4" x14ac:dyDescent="0.2">
      <c r="A12" t="s">
        <v>56</v>
      </c>
      <c r="B12" s="2">
        <v>30000</v>
      </c>
    </row>
    <row r="13" spans="1:4" x14ac:dyDescent="0.2">
      <c r="A13" t="s">
        <v>127</v>
      </c>
      <c r="B13">
        <v>5</v>
      </c>
    </row>
    <row r="14" spans="1:4" x14ac:dyDescent="0.2">
      <c r="A14" t="s">
        <v>14</v>
      </c>
      <c r="B14" s="2"/>
    </row>
    <row r="15" spans="1:4" x14ac:dyDescent="0.2">
      <c r="A15" t="s">
        <v>149</v>
      </c>
      <c r="B15" s="2">
        <v>4500</v>
      </c>
    </row>
    <row r="16" spans="1:4" x14ac:dyDescent="0.2">
      <c r="A16" t="s">
        <v>150</v>
      </c>
      <c r="B16" s="2">
        <v>8500</v>
      </c>
    </row>
    <row r="18" spans="1:7" ht="15" x14ac:dyDescent="0.25">
      <c r="A18" s="63" t="s">
        <v>154</v>
      </c>
      <c r="B18" s="63"/>
    </row>
    <row r="19" spans="1:7" ht="15" x14ac:dyDescent="0.25">
      <c r="A19" s="37" t="s">
        <v>0</v>
      </c>
      <c r="B19" s="37">
        <v>0</v>
      </c>
      <c r="C19" s="37">
        <v>1</v>
      </c>
      <c r="D19" s="37">
        <v>2</v>
      </c>
      <c r="E19" s="37">
        <v>3</v>
      </c>
      <c r="F19" s="37">
        <v>4</v>
      </c>
      <c r="G19" s="37">
        <v>5</v>
      </c>
    </row>
    <row r="20" spans="1:7" x14ac:dyDescent="0.2">
      <c r="A20" t="s">
        <v>151</v>
      </c>
      <c r="B20" s="2"/>
    </row>
    <row r="21" spans="1:7" x14ac:dyDescent="0.2">
      <c r="A21" t="s">
        <v>143</v>
      </c>
    </row>
    <row r="22" spans="1:7" x14ac:dyDescent="0.2">
      <c r="A22" t="s">
        <v>152</v>
      </c>
    </row>
    <row r="23" spans="1:7" x14ac:dyDescent="0.2">
      <c r="A23" t="s">
        <v>153</v>
      </c>
      <c r="B23" s="2"/>
      <c r="C23" s="2"/>
      <c r="D23" s="2"/>
      <c r="E23" s="2"/>
      <c r="F23" s="2"/>
      <c r="G23" s="2"/>
    </row>
    <row r="24" spans="1:7" x14ac:dyDescent="0.2">
      <c r="A24" s="11" t="s">
        <v>2</v>
      </c>
      <c r="B24" s="25"/>
    </row>
    <row r="27" spans="1:7" ht="15" x14ac:dyDescent="0.25">
      <c r="A27" s="63" t="s">
        <v>155</v>
      </c>
      <c r="B27" s="63"/>
    </row>
    <row r="28" spans="1:7" ht="15" x14ac:dyDescent="0.25">
      <c r="A28" s="37" t="s">
        <v>0</v>
      </c>
      <c r="B28" s="37">
        <v>0</v>
      </c>
      <c r="C28" s="37">
        <v>1</v>
      </c>
      <c r="D28" s="37">
        <v>2</v>
      </c>
      <c r="E28" s="37">
        <v>3</v>
      </c>
      <c r="F28" s="37">
        <v>4</v>
      </c>
      <c r="G28" s="37">
        <v>5</v>
      </c>
    </row>
    <row r="29" spans="1:7" x14ac:dyDescent="0.2">
      <c r="A29" t="s">
        <v>151</v>
      </c>
      <c r="B29" s="2"/>
      <c r="C29" s="2"/>
      <c r="D29" s="2"/>
      <c r="E29" s="2"/>
      <c r="F29" s="2"/>
      <c r="G29" s="2"/>
    </row>
    <row r="30" spans="1:7" x14ac:dyDescent="0.2">
      <c r="A30" t="s">
        <v>143</v>
      </c>
      <c r="B30" s="2"/>
      <c r="C30" s="2"/>
      <c r="D30" s="2"/>
      <c r="E30" s="2"/>
      <c r="F30" s="2"/>
      <c r="G30" s="2"/>
    </row>
    <row r="31" spans="1:7" x14ac:dyDescent="0.2">
      <c r="A31" t="s">
        <v>152</v>
      </c>
      <c r="B31" s="2"/>
      <c r="C31" s="2"/>
      <c r="D31" s="2"/>
      <c r="E31" s="2"/>
      <c r="F31" s="2"/>
      <c r="G31" s="2"/>
    </row>
    <row r="32" spans="1:7" x14ac:dyDescent="0.2">
      <c r="A32" t="s">
        <v>156</v>
      </c>
      <c r="B32" s="2"/>
      <c r="C32" s="2"/>
      <c r="D32" s="2"/>
      <c r="E32" s="2"/>
      <c r="F32" s="2"/>
      <c r="G32" s="2"/>
    </row>
    <row r="33" spans="1:7" x14ac:dyDescent="0.2">
      <c r="A33" t="s">
        <v>153</v>
      </c>
      <c r="B33" s="2"/>
      <c r="C33" s="2"/>
      <c r="D33" s="2"/>
      <c r="E33" s="2"/>
      <c r="F33" s="2"/>
      <c r="G33" s="2"/>
    </row>
    <row r="34" spans="1:7" x14ac:dyDescent="0.2">
      <c r="A34" s="11" t="s">
        <v>2</v>
      </c>
      <c r="B34" s="25"/>
    </row>
    <row r="36" spans="1:7" ht="15" x14ac:dyDescent="0.25">
      <c r="A36" s="4" t="s">
        <v>157</v>
      </c>
    </row>
  </sheetData>
  <mergeCells count="5">
    <mergeCell ref="A1:D1"/>
    <mergeCell ref="A5:B5"/>
    <mergeCell ref="A11:B11"/>
    <mergeCell ref="A18:B18"/>
    <mergeCell ref="A27:B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27"/>
  <sheetViews>
    <sheetView workbookViewId="0">
      <selection activeCell="B16" sqref="B16"/>
    </sheetView>
  </sheetViews>
  <sheetFormatPr defaultRowHeight="14.25" x14ac:dyDescent="0.2"/>
  <cols>
    <col min="1" max="1" width="27.375" bestFit="1" customWidth="1"/>
    <col min="2" max="2" width="9.625" bestFit="1" customWidth="1"/>
  </cols>
  <sheetData>
    <row r="1" spans="1:7" ht="18" x14ac:dyDescent="0.25">
      <c r="A1" s="62" t="s">
        <v>158</v>
      </c>
      <c r="B1" s="62"/>
      <c r="C1" s="62"/>
      <c r="D1" s="62"/>
      <c r="E1" s="62"/>
      <c r="F1" s="62"/>
      <c r="G1" s="62"/>
    </row>
    <row r="2" spans="1:7" x14ac:dyDescent="0.2">
      <c r="A2" t="s">
        <v>69</v>
      </c>
      <c r="B2" s="7">
        <v>0.11</v>
      </c>
    </row>
    <row r="3" spans="1:7" x14ac:dyDescent="0.2">
      <c r="A3" t="s">
        <v>104</v>
      </c>
      <c r="B3" s="7">
        <v>0.4</v>
      </c>
    </row>
    <row r="5" spans="1:7" ht="15" x14ac:dyDescent="0.25">
      <c r="A5" s="63" t="s">
        <v>159</v>
      </c>
      <c r="B5" s="63"/>
    </row>
    <row r="6" spans="1:7" x14ac:dyDescent="0.2">
      <c r="A6" t="s">
        <v>160</v>
      </c>
      <c r="B6" s="51">
        <v>0.2</v>
      </c>
    </row>
    <row r="7" spans="1:7" x14ac:dyDescent="0.2">
      <c r="A7" t="s">
        <v>161</v>
      </c>
      <c r="B7" s="2">
        <v>1000</v>
      </c>
    </row>
    <row r="9" spans="1:7" ht="15" x14ac:dyDescent="0.25">
      <c r="A9" s="63" t="s">
        <v>162</v>
      </c>
      <c r="B9" s="63"/>
    </row>
    <row r="10" spans="1:7" x14ac:dyDescent="0.2">
      <c r="A10" t="s">
        <v>163</v>
      </c>
      <c r="B10" s="2">
        <v>1000000</v>
      </c>
    </row>
    <row r="11" spans="1:7" x14ac:dyDescent="0.2">
      <c r="A11" t="s">
        <v>164</v>
      </c>
      <c r="B11">
        <v>12</v>
      </c>
    </row>
    <row r="12" spans="1:7" x14ac:dyDescent="0.2">
      <c r="A12" t="s">
        <v>9</v>
      </c>
      <c r="B12" s="2"/>
    </row>
    <row r="13" spans="1:7" x14ac:dyDescent="0.2">
      <c r="A13" t="s">
        <v>165</v>
      </c>
      <c r="B13" s="2">
        <v>160000</v>
      </c>
    </row>
    <row r="14" spans="1:7" x14ac:dyDescent="0.2">
      <c r="A14" t="s">
        <v>166</v>
      </c>
      <c r="B14" s="2">
        <v>150000</v>
      </c>
    </row>
    <row r="15" spans="1:7" x14ac:dyDescent="0.2">
      <c r="A15" t="s">
        <v>167</v>
      </c>
      <c r="B15" s="3">
        <v>0.17</v>
      </c>
    </row>
    <row r="17" spans="1:15" x14ac:dyDescent="0.2">
      <c r="A17" t="s">
        <v>168</v>
      </c>
      <c r="B17" s="2">
        <v>3000000</v>
      </c>
      <c r="C17" t="s">
        <v>169</v>
      </c>
    </row>
    <row r="19" spans="1:15" ht="15" x14ac:dyDescent="0.25">
      <c r="A19" t="s">
        <v>0</v>
      </c>
      <c r="B19" s="37">
        <v>0</v>
      </c>
      <c r="C19" s="37">
        <v>1</v>
      </c>
      <c r="D19" s="37">
        <v>2</v>
      </c>
      <c r="E19" s="37">
        <v>3</v>
      </c>
      <c r="F19" s="37">
        <v>4</v>
      </c>
      <c r="G19" s="37">
        <v>5</v>
      </c>
      <c r="H19" s="37">
        <v>6</v>
      </c>
      <c r="I19" s="37">
        <v>7</v>
      </c>
      <c r="J19" s="37">
        <v>8</v>
      </c>
      <c r="K19" s="37">
        <v>9</v>
      </c>
      <c r="L19" s="37">
        <v>10</v>
      </c>
      <c r="M19" s="37">
        <v>11</v>
      </c>
      <c r="N19" s="37">
        <v>12</v>
      </c>
    </row>
    <row r="20" spans="1:15" x14ac:dyDescent="0.2">
      <c r="A20" t="s">
        <v>170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">
      <c r="A21" t="s">
        <v>143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t="str">
        <f ca="1">getformula(N21)</f>
        <v xml:space="preserve">&lt;-- </v>
      </c>
    </row>
    <row r="22" spans="1:15" x14ac:dyDescent="0.2">
      <c r="A22" t="s">
        <v>171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t="str">
        <f t="shared" ref="O22:O25" ca="1" si="0">getformula(N22)</f>
        <v xml:space="preserve">&lt;-- </v>
      </c>
    </row>
    <row r="23" spans="1:15" x14ac:dyDescent="0.2">
      <c r="A23" t="s">
        <v>172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t="str">
        <f t="shared" ca="1" si="0"/>
        <v xml:space="preserve">&lt;-- </v>
      </c>
    </row>
    <row r="24" spans="1:15" x14ac:dyDescent="0.2">
      <c r="A24" t="s">
        <v>173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t="str">
        <f t="shared" ca="1" si="0"/>
        <v xml:space="preserve">&lt;-- </v>
      </c>
    </row>
    <row r="25" spans="1:15" x14ac:dyDescent="0.2">
      <c r="A25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t="str">
        <f t="shared" ca="1" si="0"/>
        <v xml:space="preserve">&lt;-- </v>
      </c>
    </row>
    <row r="27" spans="1:15" x14ac:dyDescent="0.2">
      <c r="A27" s="11" t="s">
        <v>174</v>
      </c>
      <c r="B27" s="25"/>
    </row>
  </sheetData>
  <mergeCells count="3">
    <mergeCell ref="A1:G1"/>
    <mergeCell ref="A5:B5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Exercise 5 template</vt:lpstr>
      <vt:lpstr>Exercise 6 template</vt:lpstr>
      <vt:lpstr>Exercise 7 template</vt:lpstr>
      <vt:lpstr>Exercise 8  template</vt:lpstr>
      <vt:lpstr>Exercise 9 template</vt:lpstr>
      <vt:lpstr>Exercise 10 template</vt:lpstr>
      <vt:lpstr>Exercise 11 template</vt:lpstr>
      <vt:lpstr>Exercise 12 template</vt:lpstr>
      <vt:lpstr>Exercise13 template</vt:lpstr>
      <vt:lpstr>Exercise 14 template</vt:lpstr>
      <vt:lpstr>Exercise 15 template</vt:lpstr>
      <vt:lpstr>Exercise 16 template</vt:lpstr>
      <vt:lpstr>Exercise 17 template</vt:lpstr>
      <vt:lpstr>Exercise 18 template</vt:lpstr>
      <vt:lpstr>Exercise 19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Benninga</dc:creator>
  <cp:lastModifiedBy>BALL, Alison</cp:lastModifiedBy>
  <dcterms:created xsi:type="dcterms:W3CDTF">2014-09-25T13:51:33Z</dcterms:created>
  <dcterms:modified xsi:type="dcterms:W3CDTF">2017-08-25T16:13:12Z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PFE3 Ch06_IM_exercises.xlsm</vt:lpwstr>
  </property>
</Properties>
</file>