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21656B06-1B9B-AA78-C99D-37B55691406E}"/>
  <workbookPr codeName="ThisWorkbook"/>
  <bookViews>
    <workbookView xWindow="120" yWindow="90" windowWidth="9375" windowHeight="4965"/>
  </bookViews>
  <sheets>
    <sheet name="Sheet1" sheetId="15" r:id="rId1"/>
    <sheet name="Page 663, top" sheetId="9" r:id="rId2"/>
    <sheet name="Page 663, bottom" sheetId="10" r:id="rId3"/>
    <sheet name="Page 634" sheetId="11" r:id="rId4"/>
    <sheet name="Page 635 chart" sheetId="12" r:id="rId5"/>
    <sheet name="Pages 636-640" sheetId="1" r:id="rId6"/>
    <sheet name="Pages 643-648" sheetId="2" r:id="rId7"/>
    <sheet name="Pages 650-651" sheetId="6" r:id="rId8"/>
    <sheet name="Page 652" sheetId="14" r:id="rId9"/>
  </sheets>
  <calcPr calcId="144525" iterate="1"/>
</workbook>
</file>

<file path=xl/calcChain.xml><?xml version="1.0" encoding="utf-8"?>
<calcChain xmlns="http://schemas.openxmlformats.org/spreadsheetml/2006/main">
  <c r="C140" i="2" l="1"/>
  <c r="B138" i="2"/>
  <c r="B137" i="2"/>
  <c r="B136" i="2"/>
  <c r="C132" i="2"/>
  <c r="C131" i="2"/>
  <c r="C130" i="2"/>
  <c r="F121" i="2"/>
  <c r="C114" i="2"/>
  <c r="C113" i="2"/>
  <c r="C112" i="2"/>
  <c r="F103" i="2"/>
  <c r="C96" i="2"/>
  <c r="C95" i="2"/>
  <c r="C94" i="2"/>
  <c r="F85" i="2"/>
  <c r="C77" i="2"/>
  <c r="C76" i="2"/>
  <c r="C75" i="2"/>
  <c r="F66" i="2"/>
  <c r="C59" i="2"/>
  <c r="C58" i="2"/>
  <c r="C57" i="2"/>
  <c r="F48" i="2"/>
  <c r="C41" i="2"/>
  <c r="C40" i="2"/>
  <c r="C39" i="2"/>
  <c r="F30" i="2"/>
  <c r="L23" i="2"/>
  <c r="F23" i="2"/>
  <c r="L21" i="2"/>
  <c r="F21" i="2"/>
  <c r="L19" i="2"/>
  <c r="F19" i="2"/>
  <c r="I13" i="2"/>
  <c r="C13" i="2"/>
  <c r="A12" i="2"/>
  <c r="I11" i="2"/>
  <c r="H122" i="2" l="1"/>
  <c r="H67" i="2"/>
  <c r="H120" i="2"/>
  <c r="H65" i="2"/>
  <c r="D122" i="2"/>
  <c r="B103" i="2"/>
  <c r="D67" i="2"/>
  <c r="B48" i="2"/>
  <c r="B121" i="2"/>
  <c r="B66" i="2"/>
  <c r="K10" i="2"/>
  <c r="E14" i="2"/>
  <c r="C11" i="2"/>
  <c r="K12" i="2"/>
  <c r="K14" i="2"/>
  <c r="B5" i="14"/>
  <c r="C10" i="14" s="1"/>
  <c r="E11" i="14" s="1"/>
  <c r="B4" i="14"/>
  <c r="C8" i="14" s="1"/>
  <c r="B7" i="15"/>
  <c r="B6" i="15"/>
  <c r="B8" i="15"/>
  <c r="B4" i="15"/>
  <c r="C5" i="14"/>
  <c r="B3" i="15"/>
  <c r="F7" i="14"/>
  <c r="F11" i="14"/>
  <c r="C4" i="14"/>
  <c r="B9" i="15"/>
  <c r="B5" i="15"/>
  <c r="F9" i="14"/>
  <c r="D120" i="2" l="1"/>
  <c r="B85" i="2"/>
  <c r="D65" i="2"/>
  <c r="B30" i="2"/>
  <c r="E12" i="2"/>
  <c r="E10" i="2"/>
  <c r="D104" i="2"/>
  <c r="D49" i="2"/>
  <c r="K23" i="2"/>
  <c r="D109" i="2" s="1"/>
  <c r="E23" i="2"/>
  <c r="D54" i="2" s="1"/>
  <c r="H104" i="2"/>
  <c r="H49" i="2"/>
  <c r="H84" i="2"/>
  <c r="H29" i="2"/>
  <c r="H102" i="2"/>
  <c r="H86" i="2"/>
  <c r="H47" i="2"/>
  <c r="H31" i="2"/>
  <c r="E7" i="14"/>
  <c r="E9" i="14"/>
  <c r="F64" i="6"/>
  <c r="L32" i="11"/>
  <c r="L33" i="11"/>
  <c r="L34" i="11"/>
  <c r="L35" i="11"/>
  <c r="L36" i="11"/>
  <c r="L37" i="11"/>
  <c r="L38" i="11"/>
  <c r="L39" i="11"/>
  <c r="L40" i="11"/>
  <c r="L41" i="11"/>
  <c r="L31" i="11"/>
  <c r="K7" i="11"/>
  <c r="K31" i="11" s="1"/>
  <c r="K9" i="11"/>
  <c r="K11" i="11" s="1"/>
  <c r="A17" i="11"/>
  <c r="C15" i="11"/>
  <c r="C17" i="11" s="1"/>
  <c r="C19" i="11" s="1"/>
  <c r="D14" i="11"/>
  <c r="D16" i="11" s="1"/>
  <c r="D18" i="11" s="1"/>
  <c r="D20" i="11" s="1"/>
  <c r="E13" i="11"/>
  <c r="E15" i="11" s="1"/>
  <c r="E17" i="11" s="1"/>
  <c r="E19" i="11" s="1"/>
  <c r="E21" i="11" s="1"/>
  <c r="F12" i="11"/>
  <c r="F14" i="11"/>
  <c r="F16" i="11" s="1"/>
  <c r="F18" i="11" s="1"/>
  <c r="F20" i="11" s="1"/>
  <c r="F22" i="11" s="1"/>
  <c r="F65511" i="11"/>
  <c r="G11" i="11"/>
  <c r="G13" i="11" s="1"/>
  <c r="G15" i="11" s="1"/>
  <c r="G17" i="11" s="1"/>
  <c r="G19" i="11" s="1"/>
  <c r="G21" i="11" s="1"/>
  <c r="G23" i="11" s="1"/>
  <c r="H10" i="11"/>
  <c r="H12" i="11" s="1"/>
  <c r="H14" i="11" s="1"/>
  <c r="H16" i="11" s="1"/>
  <c r="H18" i="11" s="1"/>
  <c r="H20" i="11" s="1"/>
  <c r="H22" i="11" s="1"/>
  <c r="H24" i="11" s="1"/>
  <c r="I9" i="11"/>
  <c r="I11" i="11" s="1"/>
  <c r="I13" i="11" s="1"/>
  <c r="I15" i="11" s="1"/>
  <c r="I17" i="11" s="1"/>
  <c r="I19" i="11" s="1"/>
  <c r="I21" i="11" s="1"/>
  <c r="I23" i="11" s="1"/>
  <c r="I25" i="11" s="1"/>
  <c r="J8" i="11"/>
  <c r="J10" i="11"/>
  <c r="J12" i="11" s="1"/>
  <c r="J14" i="11" s="1"/>
  <c r="J16" i="11" s="1"/>
  <c r="J18" i="11" s="1"/>
  <c r="J20" i="11" s="1"/>
  <c r="J22" i="11" s="1"/>
  <c r="J24" i="11" s="1"/>
  <c r="J26" i="11" s="1"/>
  <c r="C6" i="10"/>
  <c r="E7" i="10" s="1"/>
  <c r="B16" i="11"/>
  <c r="B18" i="11" s="1"/>
  <c r="C8" i="10"/>
  <c r="E9" i="10"/>
  <c r="E5" i="10"/>
  <c r="C8" i="9"/>
  <c r="C15" i="9" s="1"/>
  <c r="C6" i="9"/>
  <c r="C13" i="9" s="1"/>
  <c r="B11" i="1"/>
  <c r="D10" i="1" s="1"/>
  <c r="B35" i="1"/>
  <c r="B36" i="1"/>
  <c r="A12" i="6"/>
  <c r="B64" i="6" s="1"/>
  <c r="F28" i="6"/>
  <c r="F46" i="6"/>
  <c r="I11" i="6"/>
  <c r="H63" i="6" s="1"/>
  <c r="I13" i="6"/>
  <c r="H65" i="6" s="1"/>
  <c r="I12" i="1"/>
  <c r="I10" i="1"/>
  <c r="D15" i="9"/>
  <c r="C35" i="1"/>
  <c r="C38" i="6"/>
  <c r="J19" i="1"/>
  <c r="F7" i="10"/>
  <c r="C55" i="6"/>
  <c r="L17" i="6"/>
  <c r="C36" i="1"/>
  <c r="C29" i="1"/>
  <c r="C58" i="6"/>
  <c r="C24" i="1"/>
  <c r="L19" i="6"/>
  <c r="C25" i="1"/>
  <c r="F17" i="6"/>
  <c r="C57" i="6"/>
  <c r="C30" i="1"/>
  <c r="C75" i="6"/>
  <c r="D13" i="9"/>
  <c r="C31" i="1"/>
  <c r="C37" i="1"/>
  <c r="C56" i="6"/>
  <c r="C74" i="6"/>
  <c r="E12" i="1"/>
  <c r="F21" i="6"/>
  <c r="F19" i="6"/>
  <c r="F5" i="10"/>
  <c r="D6" i="9"/>
  <c r="C26" i="1"/>
  <c r="J17" i="1"/>
  <c r="E10" i="1"/>
  <c r="C34" i="1"/>
  <c r="E17" i="1"/>
  <c r="D8" i="9"/>
  <c r="E19" i="1"/>
  <c r="L21" i="6"/>
  <c r="C73" i="6"/>
  <c r="F9" i="10"/>
  <c r="C39" i="6"/>
  <c r="C37" i="6"/>
  <c r="D102" i="2" l="1"/>
  <c r="D86" i="2"/>
  <c r="D47" i="2"/>
  <c r="D31" i="2"/>
  <c r="K21" i="2"/>
  <c r="E21" i="2"/>
  <c r="D84" i="2"/>
  <c r="D29" i="2"/>
  <c r="K19" i="2"/>
  <c r="D89" i="2" s="1"/>
  <c r="E19" i="2"/>
  <c r="D34" i="2" s="1"/>
  <c r="C13" i="6"/>
  <c r="D65" i="6" s="1"/>
  <c r="K10" i="6"/>
  <c r="H27" i="6" s="1"/>
  <c r="K12" i="6"/>
  <c r="H45" i="6" s="1"/>
  <c r="K14" i="6"/>
  <c r="H47" i="6" s="1"/>
  <c r="E14" i="6"/>
  <c r="K32" i="11"/>
  <c r="I17" i="1"/>
  <c r="D17" i="1"/>
  <c r="K33" i="11"/>
  <c r="K13" i="11"/>
  <c r="K21" i="6"/>
  <c r="D52" i="6" s="1"/>
  <c r="C11" i="6"/>
  <c r="D12" i="1"/>
  <c r="H29" i="6"/>
  <c r="B46" i="6"/>
  <c r="D52" i="2" l="1"/>
  <c r="B57" i="2" s="1"/>
  <c r="D36" i="2"/>
  <c r="D107" i="2"/>
  <c r="B112" i="2" s="1"/>
  <c r="D91" i="2"/>
  <c r="D47" i="6"/>
  <c r="E21" i="6"/>
  <c r="I19" i="1"/>
  <c r="B29" i="1" s="1"/>
  <c r="B30" i="1" s="1"/>
  <c r="D19" i="1"/>
  <c r="B24" i="1" s="1"/>
  <c r="D63" i="6"/>
  <c r="E10" i="6"/>
  <c r="E12" i="6"/>
  <c r="B28" i="6"/>
  <c r="K15" i="11"/>
  <c r="K34" i="11"/>
  <c r="B58" i="2" l="1"/>
  <c r="B59" i="2" s="1"/>
  <c r="D72" i="2" s="1"/>
  <c r="B95" i="2"/>
  <c r="B94" i="2"/>
  <c r="B113" i="2"/>
  <c r="B114" i="2" s="1"/>
  <c r="D127" i="2" s="1"/>
  <c r="B39" i="2"/>
  <c r="K35" i="11"/>
  <c r="K17" i="11"/>
  <c r="D45" i="6"/>
  <c r="D29" i="6"/>
  <c r="K19" i="6"/>
  <c r="E19" i="6"/>
  <c r="B31" i="1"/>
  <c r="D27" i="6"/>
  <c r="E17" i="6"/>
  <c r="K17" i="6"/>
  <c r="D32" i="6" s="1"/>
  <c r="B25" i="1"/>
  <c r="B26" i="1" s="1"/>
  <c r="B34" i="1" s="1"/>
  <c r="B37" i="1" s="1"/>
  <c r="B96" i="2" l="1"/>
  <c r="D125" i="2" s="1"/>
  <c r="B130" i="2" s="1"/>
  <c r="B40" i="2"/>
  <c r="B41" i="2" s="1"/>
  <c r="D70" i="2" s="1"/>
  <c r="B75" i="2" s="1"/>
  <c r="D34" i="6"/>
  <c r="B37" i="6" s="1"/>
  <c r="D50" i="6"/>
  <c r="B55" i="6" s="1"/>
  <c r="K19" i="11"/>
  <c r="K36" i="11"/>
  <c r="B76" i="2" l="1"/>
  <c r="B77" i="2" s="1"/>
  <c r="B139" i="2" s="1"/>
  <c r="B140" i="2" s="1"/>
  <c r="B131" i="2"/>
  <c r="B132" i="2" s="1"/>
  <c r="B38" i="6"/>
  <c r="B39" i="6" s="1"/>
  <c r="D68" i="6" s="1"/>
  <c r="K21" i="11"/>
  <c r="K37" i="11"/>
  <c r="B56" i="6"/>
  <c r="B57" i="6" s="1"/>
  <c r="B58" i="6" l="1"/>
  <c r="D70" i="6" s="1"/>
  <c r="B73" i="6" s="1"/>
  <c r="B74" i="6" s="1"/>
  <c r="B75" i="6" s="1"/>
  <c r="K23" i="11"/>
  <c r="K38" i="11"/>
  <c r="K25" i="11" l="1"/>
  <c r="K39" i="11"/>
  <c r="K27" i="11" l="1"/>
  <c r="K41" i="11" s="1"/>
  <c r="K40" i="11"/>
</calcChain>
</file>

<file path=xl/sharedStrings.xml><?xml version="1.0" encoding="utf-8"?>
<sst xmlns="http://schemas.openxmlformats.org/spreadsheetml/2006/main" count="202" uniqueCount="72">
  <si>
    <t>Up</t>
  </si>
  <si>
    <t>Down</t>
  </si>
  <si>
    <t>Initial stock price</t>
  </si>
  <si>
    <t>Interest rate</t>
  </si>
  <si>
    <t>Exercise price</t>
  </si>
  <si>
    <t>Stock price</t>
  </si>
  <si>
    <t>Bond price</t>
  </si>
  <si>
    <t>???</t>
  </si>
  <si>
    <t>Call price</t>
  </si>
  <si>
    <t>Call option price</t>
  </si>
  <si>
    <t>Put price</t>
  </si>
  <si>
    <t>Date 0</t>
  </si>
  <si>
    <t>THREE-DATE BINOMIAL OPTION PRICING</t>
  </si>
  <si>
    <t>&lt;-- =$G$12*(1+$B$7)</t>
  </si>
  <si>
    <t>ABC's stock price</t>
  </si>
  <si>
    <t>Call option payoffs</t>
  </si>
  <si>
    <r>
      <t xml:space="preserve">Stock, </t>
    </r>
    <r>
      <rPr>
        <i/>
        <sz val="10"/>
        <rFont val="Arial"/>
        <family val="2"/>
      </rPr>
      <t>A</t>
    </r>
  </si>
  <si>
    <t>Bonds, B</t>
  </si>
  <si>
    <t>Put option payoffs</t>
  </si>
  <si>
    <t>The call replicating portfolio</t>
  </si>
  <si>
    <t>The put replicating portfolio</t>
  </si>
  <si>
    <t>PRICING OPTIONS ON ABC STOCK--THE BINOMIAL MODEL</t>
  </si>
  <si>
    <t>Pricing the put by put-call parity</t>
  </si>
  <si>
    <t>PV(exercise)</t>
  </si>
  <si>
    <t>THREE-DATE BINOMIAL OPTION PRICING--American options</t>
  </si>
  <si>
    <t>Put option price</t>
  </si>
  <si>
    <t>Date 2</t>
  </si>
  <si>
    <t>Date 1</t>
  </si>
  <si>
    <t>PRICING THE PUT</t>
  </si>
  <si>
    <t>Pricing the put with put-call parity</t>
  </si>
  <si>
    <t>Date 0
today</t>
  </si>
  <si>
    <t>Date 1
one year from now</t>
  </si>
  <si>
    <t>MD stock price one year from now</t>
  </si>
  <si>
    <t>BINOMIAL MODEL FOR MICRODIGITS (MD) STOCK PRICE</t>
  </si>
  <si>
    <t>TWO-PERIOD BINOMIAL MODEL FOR MICRODIGITS (MD) STOCK PRICE</t>
  </si>
  <si>
    <t>Date 2
two years from now</t>
  </si>
  <si>
    <t>Date</t>
  </si>
  <si>
    <t>Ups</t>
  </si>
  <si>
    <t>Probability distribution of returns</t>
  </si>
  <si>
    <t>Return</t>
  </si>
  <si>
    <t>Prob</t>
  </si>
  <si>
    <t>???-1</t>
  </si>
  <si>
    <t>???-2</t>
  </si>
  <si>
    <t>???-0</t>
  </si>
  <si>
    <t>Finding ???-1 for the call</t>
  </si>
  <si>
    <t>Finding ???-2 for the call</t>
  </si>
  <si>
    <t>Finding ???-0 for the call</t>
  </si>
  <si>
    <t>Finding ???-1 for the put</t>
  </si>
  <si>
    <t>Finding ???-2 for the put</t>
  </si>
  <si>
    <t>Finding ???-0 for the put</t>
  </si>
  <si>
    <t>Put price ???-1</t>
  </si>
  <si>
    <t>European put price ???-2</t>
  </si>
  <si>
    <t>American put price ???-2</t>
  </si>
  <si>
    <t>Finding ???-0</t>
  </si>
  <si>
    <t>American put price ???-0</t>
  </si>
  <si>
    <t>MD stock price returns</t>
  </si>
  <si>
    <t>MULTIPERIOD BINOMIAL MODEL FOR MICRODIGITS (MD) STOCK PRICE</t>
  </si>
  <si>
    <t>TWO-PERIOD BINOMIAL MODEL FOR MICRODIGITS (MD) STOCK PRICE WHEN UP AND DOWN ARE CALCULATED FROM SIGMA</t>
  </si>
  <si>
    <t xml:space="preserve">Sigma </t>
  </si>
  <si>
    <t>T (years)</t>
  </si>
  <si>
    <t>Annual standard deviation of the stock</t>
  </si>
  <si>
    <t>How long is "one" period in the model</t>
  </si>
  <si>
    <t>Page 663, top</t>
  </si>
  <si>
    <t>Page 663, bottom</t>
  </si>
  <si>
    <t>Page 634</t>
  </si>
  <si>
    <t>Pages 636-640</t>
  </si>
  <si>
    <t>Pages 643-648</t>
  </si>
  <si>
    <t>Pages 650-651</t>
  </si>
  <si>
    <t>Page 652</t>
  </si>
  <si>
    <t>Page</t>
  </si>
  <si>
    <t>Content</t>
  </si>
  <si>
    <t>CHAPTER 20 EXCEL SPREADSHEET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</si>
</sst>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%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 quotePrefix="1" applyNumberFormat="1"/>
    <xf numFmtId="0" fontId="0" fillId="0" borderId="0" xfId="0" applyNumberFormat="1"/>
    <xf numFmtId="0" fontId="0" fillId="0" borderId="0" xfId="0" applyFill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quotePrefix="1" applyNumberFormat="1"/>
    <xf numFmtId="0" fontId="0" fillId="0" borderId="0" xfId="0" quotePrefix="1" applyAlignment="1">
      <alignment horizontal="center"/>
    </xf>
    <xf numFmtId="0" fontId="4" fillId="0" borderId="0" xfId="0" applyFont="1"/>
    <xf numFmtId="0" fontId="5" fillId="0" borderId="0" xfId="0" applyFont="1"/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wrapText="1"/>
    </xf>
    <xf numFmtId="2" fontId="0" fillId="0" borderId="0" xfId="0" applyNumberFormat="1"/>
    <xf numFmtId="9" fontId="0" fillId="0" borderId="0" xfId="1" applyFont="1"/>
    <xf numFmtId="4" fontId="0" fillId="0" borderId="0" xfId="0" applyNumberFormat="1"/>
    <xf numFmtId="166" fontId="0" fillId="0" borderId="0" xfId="0" applyNumberFormat="1"/>
    <xf numFmtId="0" fontId="9" fillId="0" borderId="0" xfId="2"/>
    <xf numFmtId="0" fontId="1" fillId="0" borderId="0" xfId="3" applyFont="1"/>
    <xf numFmtId="0" fontId="10" fillId="0" borderId="0" xfId="3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Hyperlink" xfId="2" builtinId="8"/>
    <cellStyle name="Normal" xfId="0" builtinId="0"/>
    <cellStyle name="Normal 3" xfId="3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63041065482792E-2"/>
          <c:y val="4.730831973898858E-2"/>
          <c:w val="0.90677025527192012"/>
          <c:h val="0.8417618270799347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'Page 634'!$K$31:$K$41</c:f>
              <c:numCache>
                <c:formatCode>0%</c:formatCode>
                <c:ptCount val="11"/>
                <c:pt idx="0">
                  <c:v>12.785849184900005</c:v>
                </c:pt>
                <c:pt idx="1">
                  <c:v>8.5440494357000034</c:v>
                </c:pt>
                <c:pt idx="2">
                  <c:v>5.6074188401000029</c:v>
                </c:pt>
                <c:pt idx="3">
                  <c:v>3.574366889300002</c:v>
                </c:pt>
                <c:pt idx="4">
                  <c:v>2.1668693849000009</c:v>
                </c:pt>
                <c:pt idx="5">
                  <c:v>1.1924480357000005</c:v>
                </c:pt>
                <c:pt idx="6">
                  <c:v>0.51784864010000042</c:v>
                </c:pt>
                <c:pt idx="7">
                  <c:v>5.0818289300000208E-2</c:v>
                </c:pt>
                <c:pt idx="8">
                  <c:v>-0.27251041509999974</c:v>
                </c:pt>
                <c:pt idx="9">
                  <c:v>-0.49635336429999988</c:v>
                </c:pt>
                <c:pt idx="10">
                  <c:v>-0.65132155989999996</c:v>
                </c:pt>
              </c:numCache>
            </c:numRef>
          </c:xVal>
          <c:yVal>
            <c:numRef>
              <c:f>'Page 634'!$L$31:$L$41</c:f>
              <c:numCache>
                <c:formatCode>General</c:formatCode>
                <c:ptCount val="11"/>
                <c:pt idx="0">
                  <c:v>9.765625E-4</c:v>
                </c:pt>
                <c:pt idx="1">
                  <c:v>9.765625E-3</c:v>
                </c:pt>
                <c:pt idx="2">
                  <c:v>4.39453125E-2</c:v>
                </c:pt>
                <c:pt idx="3">
                  <c:v>0.1171875</c:v>
                </c:pt>
                <c:pt idx="4">
                  <c:v>0.20507812499999997</c:v>
                </c:pt>
                <c:pt idx="5">
                  <c:v>0.24609375</c:v>
                </c:pt>
                <c:pt idx="6">
                  <c:v>0.20507812499999997</c:v>
                </c:pt>
                <c:pt idx="7">
                  <c:v>0.1171875</c:v>
                </c:pt>
                <c:pt idx="8">
                  <c:v>4.39453125E-2</c:v>
                </c:pt>
                <c:pt idx="9">
                  <c:v>9.765625E-3</c:v>
                </c:pt>
                <c:pt idx="10">
                  <c:v>9.765625E-4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23-44BB-8CF1-1939B0B33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482688"/>
        <c:axId val="250484992"/>
      </c:scatterChart>
      <c:valAx>
        <c:axId val="250482688"/>
        <c:scaling>
          <c:orientation val="minMax"/>
          <c:max val="13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Return</a:t>
                </a:r>
              </a:p>
            </c:rich>
          </c:tx>
          <c:layout>
            <c:manualLayout>
              <c:xMode val="edge"/>
              <c:yMode val="edge"/>
              <c:x val="0.48279689234184253"/>
              <c:y val="0.9396411092985320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84992"/>
        <c:crosses val="autoZero"/>
        <c:crossBetween val="midCat"/>
        <c:majorUnit val="1"/>
      </c:valAx>
      <c:valAx>
        <c:axId val="250484992"/>
        <c:scaling>
          <c:orientation val="minMax"/>
          <c:max val="0.25"/>
        </c:scaling>
        <c:delete val="0"/>
        <c:axPos val="l"/>
        <c:title>
          <c:tx>
            <c:rich>
              <a:bodyPr/>
              <a:lstStyle/>
              <a:p>
                <a:pPr>
                  <a:defRPr sz="1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6637069922308555E-2"/>
              <c:y val="0.383360522022838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826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76200</xdr:rowOff>
    </xdr:from>
    <xdr:to>
      <xdr:col>2</xdr:col>
      <xdr:colOff>0</xdr:colOff>
      <xdr:row>6</xdr:row>
      <xdr:rowOff>104775</xdr:rowOff>
    </xdr:to>
    <xdr:sp macro="" textlink="">
      <xdr:nvSpPr>
        <xdr:cNvPr id="16385" name="Line 1">
          <a:extLst>
            <a:ext uri="{FF2B5EF4-FFF2-40B4-BE49-F238E27FC236}">
              <a16:creationId xmlns:a16="http://schemas.microsoft.com/office/drawing/2014/main" xmlns="" id="{00000000-0008-0000-0000-000001400000}"/>
            </a:ext>
          </a:extLst>
        </xdr:cNvPr>
        <xdr:cNvSpPr>
          <a:spLocks noChangeShapeType="1"/>
        </xdr:cNvSpPr>
      </xdr:nvSpPr>
      <xdr:spPr bwMode="auto">
        <a:xfrm flipV="1">
          <a:off x="1219200" y="1181100"/>
          <a:ext cx="6096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1209675</xdr:colOff>
      <xdr:row>6</xdr:row>
      <xdr:rowOff>114300</xdr:rowOff>
    </xdr:from>
    <xdr:to>
      <xdr:col>2</xdr:col>
      <xdr:colOff>19050</xdr:colOff>
      <xdr:row>7</xdr:row>
      <xdr:rowOff>85725</xdr:rowOff>
    </xdr:to>
    <xdr:sp macro="" textlink="">
      <xdr:nvSpPr>
        <xdr:cNvPr id="16386" name="Line 2">
          <a:extLst>
            <a:ext uri="{FF2B5EF4-FFF2-40B4-BE49-F238E27FC236}">
              <a16:creationId xmlns:a16="http://schemas.microsoft.com/office/drawing/2014/main" xmlns="" id="{00000000-0008-0000-0000-000002400000}"/>
            </a:ext>
          </a:extLst>
        </xdr:cNvPr>
        <xdr:cNvSpPr>
          <a:spLocks noChangeShapeType="1"/>
        </xdr:cNvSpPr>
      </xdr:nvSpPr>
      <xdr:spPr bwMode="auto">
        <a:xfrm>
          <a:off x="1209675" y="1381125"/>
          <a:ext cx="63817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76200</xdr:rowOff>
    </xdr:from>
    <xdr:to>
      <xdr:col>2</xdr:col>
      <xdr:colOff>0</xdr:colOff>
      <xdr:row>13</xdr:row>
      <xdr:rowOff>104775</xdr:rowOff>
    </xdr:to>
    <xdr:sp macro="" textlink="">
      <xdr:nvSpPr>
        <xdr:cNvPr id="16387" name="Line 3">
          <a:extLst>
            <a:ext uri="{FF2B5EF4-FFF2-40B4-BE49-F238E27FC236}">
              <a16:creationId xmlns:a16="http://schemas.microsoft.com/office/drawing/2014/main" xmlns="" id="{00000000-0008-0000-0000-000003400000}"/>
            </a:ext>
          </a:extLst>
        </xdr:cNvPr>
        <xdr:cNvSpPr>
          <a:spLocks noChangeShapeType="1"/>
        </xdr:cNvSpPr>
      </xdr:nvSpPr>
      <xdr:spPr bwMode="auto">
        <a:xfrm flipV="1">
          <a:off x="1219200" y="2838450"/>
          <a:ext cx="6096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1209675</xdr:colOff>
      <xdr:row>13</xdr:row>
      <xdr:rowOff>114300</xdr:rowOff>
    </xdr:from>
    <xdr:to>
      <xdr:col>2</xdr:col>
      <xdr:colOff>19050</xdr:colOff>
      <xdr:row>14</xdr:row>
      <xdr:rowOff>85725</xdr:rowOff>
    </xdr:to>
    <xdr:sp macro="" textlink="">
      <xdr:nvSpPr>
        <xdr:cNvPr id="16388" name="Line 4">
          <a:extLst>
            <a:ext uri="{FF2B5EF4-FFF2-40B4-BE49-F238E27FC236}">
              <a16:creationId xmlns:a16="http://schemas.microsoft.com/office/drawing/2014/main" xmlns="" id="{00000000-0008-0000-0000-000004400000}"/>
            </a:ext>
          </a:extLst>
        </xdr:cNvPr>
        <xdr:cNvSpPr>
          <a:spLocks noChangeShapeType="1"/>
        </xdr:cNvSpPr>
      </xdr:nvSpPr>
      <xdr:spPr bwMode="auto">
        <a:xfrm>
          <a:off x="1209675" y="3038475"/>
          <a:ext cx="63817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76200</xdr:rowOff>
    </xdr:from>
    <xdr:to>
      <xdr:col>2</xdr:col>
      <xdr:colOff>9525</xdr:colOff>
      <xdr:row>6</xdr:row>
      <xdr:rowOff>104775</xdr:rowOff>
    </xdr:to>
    <xdr:sp macro="" textlink="">
      <xdr:nvSpPr>
        <xdr:cNvPr id="17409" name="Line 1">
          <a:extLst>
            <a:ext uri="{FF2B5EF4-FFF2-40B4-BE49-F238E27FC236}">
              <a16:creationId xmlns:a16="http://schemas.microsoft.com/office/drawing/2014/main" xmlns="" id="{00000000-0008-0000-0100-000001440000}"/>
            </a:ext>
          </a:extLst>
        </xdr:cNvPr>
        <xdr:cNvSpPr>
          <a:spLocks noChangeShapeType="1"/>
        </xdr:cNvSpPr>
      </xdr:nvSpPr>
      <xdr:spPr bwMode="auto">
        <a:xfrm flipV="1">
          <a:off x="1228725" y="1219200"/>
          <a:ext cx="6096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1209675</xdr:colOff>
      <xdr:row>6</xdr:row>
      <xdr:rowOff>114300</xdr:rowOff>
    </xdr:from>
    <xdr:to>
      <xdr:col>2</xdr:col>
      <xdr:colOff>19050</xdr:colOff>
      <xdr:row>7</xdr:row>
      <xdr:rowOff>85725</xdr:rowOff>
    </xdr:to>
    <xdr:sp macro="" textlink="">
      <xdr:nvSpPr>
        <xdr:cNvPr id="17410" name="Line 2">
          <a:extLst>
            <a:ext uri="{FF2B5EF4-FFF2-40B4-BE49-F238E27FC236}">
              <a16:creationId xmlns:a16="http://schemas.microsoft.com/office/drawing/2014/main" xmlns="" id="{00000000-0008-0000-0100-000002440000}"/>
            </a:ext>
          </a:extLst>
        </xdr:cNvPr>
        <xdr:cNvSpPr>
          <a:spLocks noChangeShapeType="1"/>
        </xdr:cNvSpPr>
      </xdr:nvSpPr>
      <xdr:spPr bwMode="auto">
        <a:xfrm>
          <a:off x="1209675" y="1419225"/>
          <a:ext cx="63817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7411" name="Line 3">
          <a:extLst>
            <a:ext uri="{FF2B5EF4-FFF2-40B4-BE49-F238E27FC236}">
              <a16:creationId xmlns:a16="http://schemas.microsoft.com/office/drawing/2014/main" xmlns="" id="{00000000-0008-0000-0100-000003440000}"/>
            </a:ext>
          </a:extLst>
        </xdr:cNvPr>
        <xdr:cNvSpPr>
          <a:spLocks noChangeShapeType="1"/>
        </xdr:cNvSpPr>
      </xdr:nvSpPr>
      <xdr:spPr bwMode="auto">
        <a:xfrm flipV="1">
          <a:off x="1228725" y="632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4</xdr:row>
      <xdr:rowOff>47625</xdr:rowOff>
    </xdr:from>
    <xdr:to>
      <xdr:col>3</xdr:col>
      <xdr:colOff>971550</xdr:colOff>
      <xdr:row>5</xdr:row>
      <xdr:rowOff>85725</xdr:rowOff>
    </xdr:to>
    <xdr:sp macro="" textlink="">
      <xdr:nvSpPr>
        <xdr:cNvPr id="17413" name="Line 5">
          <a:extLst>
            <a:ext uri="{FF2B5EF4-FFF2-40B4-BE49-F238E27FC236}">
              <a16:creationId xmlns:a16="http://schemas.microsoft.com/office/drawing/2014/main" xmlns="" id="{00000000-0008-0000-0100-000005440000}"/>
            </a:ext>
          </a:extLst>
        </xdr:cNvPr>
        <xdr:cNvSpPr>
          <a:spLocks noChangeShapeType="1"/>
        </xdr:cNvSpPr>
      </xdr:nvSpPr>
      <xdr:spPr bwMode="auto">
        <a:xfrm flipV="1">
          <a:off x="2466975" y="1028700"/>
          <a:ext cx="6191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95250</xdr:rowOff>
    </xdr:from>
    <xdr:to>
      <xdr:col>4</xdr:col>
      <xdr:colOff>0</xdr:colOff>
      <xdr:row>6</xdr:row>
      <xdr:rowOff>95250</xdr:rowOff>
    </xdr:to>
    <xdr:sp macro="" textlink="">
      <xdr:nvSpPr>
        <xdr:cNvPr id="17414" name="Line 6">
          <a:extLst>
            <a:ext uri="{FF2B5EF4-FFF2-40B4-BE49-F238E27FC236}">
              <a16:creationId xmlns:a16="http://schemas.microsoft.com/office/drawing/2014/main" xmlns="" id="{00000000-0008-0000-0100-000006440000}"/>
            </a:ext>
          </a:extLst>
        </xdr:cNvPr>
        <xdr:cNvSpPr>
          <a:spLocks noChangeShapeType="1"/>
        </xdr:cNvSpPr>
      </xdr:nvSpPr>
      <xdr:spPr bwMode="auto">
        <a:xfrm>
          <a:off x="2457450" y="1238250"/>
          <a:ext cx="6286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6</xdr:row>
      <xdr:rowOff>95250</xdr:rowOff>
    </xdr:from>
    <xdr:to>
      <xdr:col>4</xdr:col>
      <xdr:colOff>9525</xdr:colOff>
      <xdr:row>7</xdr:row>
      <xdr:rowOff>95250</xdr:rowOff>
    </xdr:to>
    <xdr:sp macro="" textlink="">
      <xdr:nvSpPr>
        <xdr:cNvPr id="17415" name="Line 7">
          <a:extLst>
            <a:ext uri="{FF2B5EF4-FFF2-40B4-BE49-F238E27FC236}">
              <a16:creationId xmlns:a16="http://schemas.microsoft.com/office/drawing/2014/main" xmlns="" id="{00000000-0008-0000-0100-000007440000}"/>
            </a:ext>
          </a:extLst>
        </xdr:cNvPr>
        <xdr:cNvSpPr>
          <a:spLocks noChangeShapeType="1"/>
        </xdr:cNvSpPr>
      </xdr:nvSpPr>
      <xdr:spPr bwMode="auto">
        <a:xfrm flipV="1">
          <a:off x="2447925" y="1400175"/>
          <a:ext cx="6477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95250</xdr:rowOff>
    </xdr:from>
    <xdr:to>
      <xdr:col>4</xdr:col>
      <xdr:colOff>19050</xdr:colOff>
      <xdr:row>8</xdr:row>
      <xdr:rowOff>85725</xdr:rowOff>
    </xdr:to>
    <xdr:sp macro="" textlink="">
      <xdr:nvSpPr>
        <xdr:cNvPr id="17416" name="Line 8">
          <a:extLst>
            <a:ext uri="{FF2B5EF4-FFF2-40B4-BE49-F238E27FC236}">
              <a16:creationId xmlns:a16="http://schemas.microsoft.com/office/drawing/2014/main" xmlns="" id="{00000000-0008-0000-0100-000008440000}"/>
            </a:ext>
          </a:extLst>
        </xdr:cNvPr>
        <xdr:cNvSpPr>
          <a:spLocks noChangeShapeType="1"/>
        </xdr:cNvSpPr>
      </xdr:nvSpPr>
      <xdr:spPr bwMode="auto">
        <a:xfrm>
          <a:off x="2457450" y="1562100"/>
          <a:ext cx="6477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0536" cy="58289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0.406</cdr:x>
      <cdr:y>0.336</cdr:y>
    </cdr:from>
    <cdr:to>
      <cdr:x>0.757</cdr:x>
      <cdr:y>0.4825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4302" y="1961845"/>
          <a:ext cx="3012291" cy="855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If the annual "up" return is 30% and the annual "down" return is -10%, then after 10 periods, the probability of a return of 357% is 11.72%.</a:t>
          </a:r>
        </a:p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The probability of a return of -50% is 1%.</a:t>
          </a:r>
        </a:p>
      </cdr:txBody>
    </cdr:sp>
  </cdr:relSizeAnchor>
  <cdr:relSizeAnchor xmlns:cdr="http://schemas.openxmlformats.org/drawingml/2006/chartDrawing">
    <cdr:from>
      <cdr:x>0.366</cdr:x>
      <cdr:y>0.38975</cdr:y>
    </cdr:from>
    <cdr:to>
      <cdr:x>0.405</cdr:x>
      <cdr:y>0.4825</cdr:y>
    </cdr:to>
    <cdr:sp macro="" textlink="">
      <cdr:nvSpPr>
        <cdr:cNvPr id="1945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41021" y="2275682"/>
          <a:ext cx="334699" cy="5415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0.06541</cdr:x>
      <cdr:y>0.66578</cdr:y>
    </cdr:from>
    <cdr:to>
      <cdr:x>0.10675</cdr:x>
      <cdr:y>0.852</cdr:y>
    </cdr:to>
    <cdr:sp macro="" textlink="">
      <cdr:nvSpPr>
        <cdr:cNvPr id="1945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0614" y="3880757"/>
          <a:ext cx="354291" cy="10854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</cdr:x>
      <cdr:y>0.60166</cdr:y>
    </cdr:from>
    <cdr:to>
      <cdr:x>0.14543</cdr:x>
      <cdr:y>0.69192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BFBAF9BE-7C16-4689-86C4-74F0C1663D8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507016"/>
          <a:ext cx="1246414" cy="5261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The probability of a return of -50% is 1%.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76200</xdr:rowOff>
    </xdr:from>
    <xdr:to>
      <xdr:col>3</xdr:col>
      <xdr:colOff>0</xdr:colOff>
      <xdr:row>10</xdr:row>
      <xdr:rowOff>85725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SpPr>
          <a:spLocks noChangeShapeType="1"/>
        </xdr:cNvSpPr>
      </xdr:nvSpPr>
      <xdr:spPr bwMode="auto">
        <a:xfrm flipV="1">
          <a:off x="1609725" y="1600200"/>
          <a:ext cx="6096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9525</xdr:colOff>
      <xdr:row>11</xdr:row>
      <xdr:rowOff>85725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>
          <a:spLocks noChangeShapeType="1"/>
        </xdr:cNvSpPr>
      </xdr:nvSpPr>
      <xdr:spPr bwMode="auto">
        <a:xfrm>
          <a:off x="1609725" y="1781175"/>
          <a:ext cx="6191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9</xdr:row>
      <xdr:rowOff>57150</xdr:rowOff>
    </xdr:from>
    <xdr:to>
      <xdr:col>8</xdr:col>
      <xdr:colOff>0</xdr:colOff>
      <xdr:row>10</xdr:row>
      <xdr:rowOff>95250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SpPr>
          <a:spLocks noChangeShapeType="1"/>
        </xdr:cNvSpPr>
      </xdr:nvSpPr>
      <xdr:spPr bwMode="auto">
        <a:xfrm flipV="1">
          <a:off x="4829175" y="1581150"/>
          <a:ext cx="6000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600075</xdr:colOff>
      <xdr:row>11</xdr:row>
      <xdr:rowOff>95250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xmlns="" id="{00000000-0008-0000-0400-000004040000}"/>
            </a:ext>
          </a:extLst>
        </xdr:cNvPr>
        <xdr:cNvSpPr>
          <a:spLocks noChangeShapeType="1"/>
        </xdr:cNvSpPr>
      </xdr:nvSpPr>
      <xdr:spPr bwMode="auto">
        <a:xfrm>
          <a:off x="4819650" y="1790700"/>
          <a:ext cx="60007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600075</xdr:colOff>
      <xdr:row>16</xdr:row>
      <xdr:rowOff>66675</xdr:rowOff>
    </xdr:from>
    <xdr:to>
      <xdr:col>3</xdr:col>
      <xdr:colOff>9525</xdr:colOff>
      <xdr:row>17</xdr:row>
      <xdr:rowOff>104775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SpPr>
          <a:spLocks noChangeShapeType="1"/>
        </xdr:cNvSpPr>
      </xdr:nvSpPr>
      <xdr:spPr bwMode="auto">
        <a:xfrm flipV="1">
          <a:off x="1600200" y="2724150"/>
          <a:ext cx="6286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17</xdr:row>
      <xdr:rowOff>104775</xdr:rowOff>
    </xdr:from>
    <xdr:to>
      <xdr:col>3</xdr:col>
      <xdr:colOff>0</xdr:colOff>
      <xdr:row>18</xdr:row>
      <xdr:rowOff>95250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xmlns="" id="{00000000-0008-0000-0400-000006040000}"/>
            </a:ext>
          </a:extLst>
        </xdr:cNvPr>
        <xdr:cNvSpPr>
          <a:spLocks noChangeShapeType="1"/>
        </xdr:cNvSpPr>
      </xdr:nvSpPr>
      <xdr:spPr bwMode="auto">
        <a:xfrm>
          <a:off x="1619250" y="2924175"/>
          <a:ext cx="60007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600075</xdr:colOff>
      <xdr:row>16</xdr:row>
      <xdr:rowOff>66675</xdr:rowOff>
    </xdr:from>
    <xdr:to>
      <xdr:col>8</xdr:col>
      <xdr:colOff>9525</xdr:colOff>
      <xdr:row>17</xdr:row>
      <xdr:rowOff>104775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xmlns="" id="{00000000-0008-0000-0400-000007040000}"/>
            </a:ext>
          </a:extLst>
        </xdr:cNvPr>
        <xdr:cNvSpPr>
          <a:spLocks noChangeShapeType="1"/>
        </xdr:cNvSpPr>
      </xdr:nvSpPr>
      <xdr:spPr bwMode="auto">
        <a:xfrm flipV="1">
          <a:off x="4810125" y="2724150"/>
          <a:ext cx="6286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17</xdr:row>
      <xdr:rowOff>104775</xdr:rowOff>
    </xdr:from>
    <xdr:to>
      <xdr:col>8</xdr:col>
      <xdr:colOff>0</xdr:colOff>
      <xdr:row>18</xdr:row>
      <xdr:rowOff>95250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SpPr>
          <a:spLocks noChangeShapeType="1"/>
        </xdr:cNvSpPr>
      </xdr:nvSpPr>
      <xdr:spPr bwMode="auto">
        <a:xfrm>
          <a:off x="4829175" y="2924175"/>
          <a:ext cx="60007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933450</xdr:colOff>
      <xdr:row>12</xdr:row>
      <xdr:rowOff>76200</xdr:rowOff>
    </xdr:from>
    <xdr:to>
      <xdr:col>2</xdr:col>
      <xdr:colOff>438150</xdr:colOff>
      <xdr:row>14</xdr:row>
      <xdr:rowOff>114300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xmlns="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933450" y="2085975"/>
          <a:ext cx="111442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ABC's stock price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in the "down" state</a:t>
          </a:r>
        </a:p>
      </xdr:txBody>
    </xdr:sp>
    <xdr:clientData/>
  </xdr:twoCellAnchor>
  <xdr:twoCellAnchor>
    <xdr:from>
      <xdr:col>2</xdr:col>
      <xdr:colOff>438150</xdr:colOff>
      <xdr:row>11</xdr:row>
      <xdr:rowOff>142875</xdr:rowOff>
    </xdr:from>
    <xdr:to>
      <xdr:col>3</xdr:col>
      <xdr:colOff>219075</xdr:colOff>
      <xdr:row>13</xdr:row>
      <xdr:rowOff>95250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SpPr>
          <a:spLocks noChangeShapeType="1"/>
        </xdr:cNvSpPr>
      </xdr:nvSpPr>
      <xdr:spPr bwMode="auto">
        <a:xfrm flipV="1">
          <a:off x="2047875" y="1990725"/>
          <a:ext cx="39052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180975</xdr:colOff>
      <xdr:row>4</xdr:row>
      <xdr:rowOff>123825</xdr:rowOff>
    </xdr:from>
    <xdr:to>
      <xdr:col>5</xdr:col>
      <xdr:colOff>9525</xdr:colOff>
      <xdr:row>7</xdr:row>
      <xdr:rowOff>19050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xmlns="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2400300" y="838200"/>
          <a:ext cx="104775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ABC's stock price in the "up" state</a:t>
          </a:r>
        </a:p>
      </xdr:txBody>
    </xdr:sp>
    <xdr:clientData/>
  </xdr:twoCellAnchor>
  <xdr:twoCellAnchor>
    <xdr:from>
      <xdr:col>3</xdr:col>
      <xdr:colOff>352425</xdr:colOff>
      <xdr:row>7</xdr:row>
      <xdr:rowOff>19050</xdr:rowOff>
    </xdr:from>
    <xdr:to>
      <xdr:col>3</xdr:col>
      <xdr:colOff>485775</xdr:colOff>
      <xdr:row>8</xdr:row>
      <xdr:rowOff>152400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xmlns="" id="{00000000-0008-0000-0400-00000C040000}"/>
            </a:ext>
          </a:extLst>
        </xdr:cNvPr>
        <xdr:cNvSpPr>
          <a:spLocks noChangeShapeType="1"/>
        </xdr:cNvSpPr>
      </xdr:nvSpPr>
      <xdr:spPr bwMode="auto">
        <a:xfrm flipH="1">
          <a:off x="2571750" y="1219200"/>
          <a:ext cx="1333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523875</xdr:colOff>
      <xdr:row>13</xdr:row>
      <xdr:rowOff>95250</xdr:rowOff>
    </xdr:from>
    <xdr:to>
      <xdr:col>5</xdr:col>
      <xdr:colOff>152400</xdr:colOff>
      <xdr:row>15</xdr:row>
      <xdr:rowOff>95250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xmlns="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2743200" y="2266950"/>
          <a:ext cx="8477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Call payoff in the "up" state</a:t>
          </a:r>
        </a:p>
      </xdr:txBody>
    </xdr:sp>
    <xdr:clientData/>
  </xdr:twoCellAnchor>
  <xdr:twoCellAnchor>
    <xdr:from>
      <xdr:col>3</xdr:col>
      <xdr:colOff>371475</xdr:colOff>
      <xdr:row>14</xdr:row>
      <xdr:rowOff>104775</xdr:rowOff>
    </xdr:from>
    <xdr:to>
      <xdr:col>3</xdr:col>
      <xdr:colOff>504825</xdr:colOff>
      <xdr:row>16</xdr:row>
      <xdr:rowOff>19050</xdr:rowOff>
    </xdr:to>
    <xdr:sp macro="" textlink="">
      <xdr:nvSpPr>
        <xdr:cNvPr id="1038" name="Line 14">
          <a:extLst>
            <a:ext uri="{FF2B5EF4-FFF2-40B4-BE49-F238E27FC236}">
              <a16:creationId xmlns:a16="http://schemas.microsoft.com/office/drawing/2014/main" xmlns="" id="{00000000-0008-0000-0400-00000E040000}"/>
            </a:ext>
          </a:extLst>
        </xdr:cNvPr>
        <xdr:cNvSpPr>
          <a:spLocks noChangeShapeType="1"/>
        </xdr:cNvSpPr>
      </xdr:nvSpPr>
      <xdr:spPr bwMode="auto">
        <a:xfrm flipH="1">
          <a:off x="2590800" y="2438400"/>
          <a:ext cx="1333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504825</xdr:colOff>
      <xdr:row>19</xdr:row>
      <xdr:rowOff>114300</xdr:rowOff>
    </xdr:from>
    <xdr:to>
      <xdr:col>5</xdr:col>
      <xdr:colOff>333375</xdr:colOff>
      <xdr:row>21</xdr:row>
      <xdr:rowOff>114300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xmlns="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2724150" y="3257550"/>
          <a:ext cx="104775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Call payoff in the "down" state</a:t>
          </a:r>
        </a:p>
      </xdr:txBody>
    </xdr:sp>
    <xdr:clientData/>
  </xdr:twoCellAnchor>
  <xdr:twoCellAnchor>
    <xdr:from>
      <xdr:col>3</xdr:col>
      <xdr:colOff>333375</xdr:colOff>
      <xdr:row>18</xdr:row>
      <xdr:rowOff>152400</xdr:rowOff>
    </xdr:from>
    <xdr:to>
      <xdr:col>3</xdr:col>
      <xdr:colOff>504825</xdr:colOff>
      <xdr:row>20</xdr:row>
      <xdr:rowOff>95250</xdr:rowOff>
    </xdr:to>
    <xdr:sp macro="" textlink="">
      <xdr:nvSpPr>
        <xdr:cNvPr id="1040" name="Line 16">
          <a:extLst>
            <a:ext uri="{FF2B5EF4-FFF2-40B4-BE49-F238E27FC236}">
              <a16:creationId xmlns:a16="http://schemas.microsoft.com/office/drawing/2014/main" xmlns="" id="{00000000-0008-0000-0400-000010040000}"/>
            </a:ext>
          </a:extLst>
        </xdr:cNvPr>
        <xdr:cNvSpPr>
          <a:spLocks noChangeShapeType="1"/>
        </xdr:cNvSpPr>
      </xdr:nvSpPr>
      <xdr:spPr bwMode="auto">
        <a:xfrm flipH="1" flipV="1">
          <a:off x="2552700" y="3133725"/>
          <a:ext cx="1714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76200</xdr:rowOff>
    </xdr:from>
    <xdr:to>
      <xdr:col>2</xdr:col>
      <xdr:colOff>0</xdr:colOff>
      <xdr:row>11</xdr:row>
      <xdr:rowOff>85725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xmlns="" id="{00000000-0008-0000-0500-000001080000}"/>
            </a:ext>
          </a:extLst>
        </xdr:cNvPr>
        <xdr:cNvSpPr>
          <a:spLocks noChangeShapeType="1"/>
        </xdr:cNvSpPr>
      </xdr:nvSpPr>
      <xdr:spPr bwMode="auto">
        <a:xfrm flipV="1">
          <a:off x="1104900" y="1762125"/>
          <a:ext cx="6096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</xdr:row>
      <xdr:rowOff>95250</xdr:rowOff>
    </xdr:from>
    <xdr:to>
      <xdr:col>2</xdr:col>
      <xdr:colOff>9525</xdr:colOff>
      <xdr:row>12</xdr:row>
      <xdr:rowOff>85725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xmlns="" id="{00000000-0008-0000-0500-000002080000}"/>
            </a:ext>
          </a:extLst>
        </xdr:cNvPr>
        <xdr:cNvSpPr>
          <a:spLocks noChangeShapeType="1"/>
        </xdr:cNvSpPr>
      </xdr:nvSpPr>
      <xdr:spPr bwMode="auto">
        <a:xfrm>
          <a:off x="1104900" y="1943100"/>
          <a:ext cx="6191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10</xdr:row>
      <xdr:rowOff>57150</xdr:rowOff>
    </xdr:from>
    <xdr:to>
      <xdr:col>8</xdr:col>
      <xdr:colOff>0</xdr:colOff>
      <xdr:row>11</xdr:row>
      <xdr:rowOff>95250</xdr:rowOff>
    </xdr:to>
    <xdr:sp macro="" textlink="">
      <xdr:nvSpPr>
        <xdr:cNvPr id="2051" name="Line 3">
          <a:extLst>
            <a:ext uri="{FF2B5EF4-FFF2-40B4-BE49-F238E27FC236}">
              <a16:creationId xmlns:a16="http://schemas.microsoft.com/office/drawing/2014/main" xmlns="" id="{00000000-0008-0000-0500-000003080000}"/>
            </a:ext>
          </a:extLst>
        </xdr:cNvPr>
        <xdr:cNvSpPr>
          <a:spLocks noChangeShapeType="1"/>
        </xdr:cNvSpPr>
      </xdr:nvSpPr>
      <xdr:spPr bwMode="auto">
        <a:xfrm flipV="1">
          <a:off x="5495925" y="1743075"/>
          <a:ext cx="6000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104775</xdr:rowOff>
    </xdr:from>
    <xdr:to>
      <xdr:col>7</xdr:col>
      <xdr:colOff>600075</xdr:colOff>
      <xdr:row>12</xdr:row>
      <xdr:rowOff>95250</xdr:rowOff>
    </xdr:to>
    <xdr:sp macro="" textlink="">
      <xdr:nvSpPr>
        <xdr:cNvPr id="2052" name="Line 4">
          <a:extLst>
            <a:ext uri="{FF2B5EF4-FFF2-40B4-BE49-F238E27FC236}">
              <a16:creationId xmlns:a16="http://schemas.microsoft.com/office/drawing/2014/main" xmlns="" id="{00000000-0008-0000-0500-000004080000}"/>
            </a:ext>
          </a:extLst>
        </xdr:cNvPr>
        <xdr:cNvSpPr>
          <a:spLocks noChangeShapeType="1"/>
        </xdr:cNvSpPr>
      </xdr:nvSpPr>
      <xdr:spPr bwMode="auto">
        <a:xfrm>
          <a:off x="5486400" y="1952625"/>
          <a:ext cx="60007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19</xdr:row>
      <xdr:rowOff>76200</xdr:rowOff>
    </xdr:from>
    <xdr:to>
      <xdr:col>2</xdr:col>
      <xdr:colOff>0</xdr:colOff>
      <xdr:row>20</xdr:row>
      <xdr:rowOff>85725</xdr:rowOff>
    </xdr:to>
    <xdr:sp macro="" textlink="">
      <xdr:nvSpPr>
        <xdr:cNvPr id="2065" name="Line 17">
          <a:extLst>
            <a:ext uri="{FF2B5EF4-FFF2-40B4-BE49-F238E27FC236}">
              <a16:creationId xmlns:a16="http://schemas.microsoft.com/office/drawing/2014/main" xmlns="" id="{00000000-0008-0000-0500-000011080000}"/>
            </a:ext>
          </a:extLst>
        </xdr:cNvPr>
        <xdr:cNvSpPr>
          <a:spLocks noChangeShapeType="1"/>
        </xdr:cNvSpPr>
      </xdr:nvSpPr>
      <xdr:spPr bwMode="auto">
        <a:xfrm flipV="1">
          <a:off x="1104900" y="3219450"/>
          <a:ext cx="6096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95250</xdr:rowOff>
    </xdr:from>
    <xdr:to>
      <xdr:col>2</xdr:col>
      <xdr:colOff>9525</xdr:colOff>
      <xdr:row>21</xdr:row>
      <xdr:rowOff>85725</xdr:rowOff>
    </xdr:to>
    <xdr:sp macro="" textlink="">
      <xdr:nvSpPr>
        <xdr:cNvPr id="2066" name="Line 18">
          <a:extLst>
            <a:ext uri="{FF2B5EF4-FFF2-40B4-BE49-F238E27FC236}">
              <a16:creationId xmlns:a16="http://schemas.microsoft.com/office/drawing/2014/main" xmlns="" id="{00000000-0008-0000-0500-000012080000}"/>
            </a:ext>
          </a:extLst>
        </xdr:cNvPr>
        <xdr:cNvSpPr>
          <a:spLocks noChangeShapeType="1"/>
        </xdr:cNvSpPr>
      </xdr:nvSpPr>
      <xdr:spPr bwMode="auto">
        <a:xfrm>
          <a:off x="1104900" y="3400425"/>
          <a:ext cx="6191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225</xdr:row>
      <xdr:rowOff>0</xdr:rowOff>
    </xdr:from>
    <xdr:to>
      <xdr:col>2</xdr:col>
      <xdr:colOff>600075</xdr:colOff>
      <xdr:row>225</xdr:row>
      <xdr:rowOff>0</xdr:rowOff>
    </xdr:to>
    <xdr:sp macro="" textlink="">
      <xdr:nvSpPr>
        <xdr:cNvPr id="2077" name="Line 29">
          <a:extLst>
            <a:ext uri="{FF2B5EF4-FFF2-40B4-BE49-F238E27FC236}">
              <a16:creationId xmlns:a16="http://schemas.microsoft.com/office/drawing/2014/main" xmlns="" id="{00000000-0008-0000-0500-00001D080000}"/>
            </a:ext>
          </a:extLst>
        </xdr:cNvPr>
        <xdr:cNvSpPr>
          <a:spLocks noChangeShapeType="1"/>
        </xdr:cNvSpPr>
      </xdr:nvSpPr>
      <xdr:spPr bwMode="auto">
        <a:xfrm flipV="1">
          <a:off x="1714500" y="365379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225</xdr:row>
      <xdr:rowOff>0</xdr:rowOff>
    </xdr:from>
    <xdr:to>
      <xdr:col>7</xdr:col>
      <xdr:colOff>0</xdr:colOff>
      <xdr:row>225</xdr:row>
      <xdr:rowOff>0</xdr:rowOff>
    </xdr:to>
    <xdr:sp macro="" textlink="">
      <xdr:nvSpPr>
        <xdr:cNvPr id="2081" name="Line 33">
          <a:extLst>
            <a:ext uri="{FF2B5EF4-FFF2-40B4-BE49-F238E27FC236}">
              <a16:creationId xmlns:a16="http://schemas.microsoft.com/office/drawing/2014/main" xmlns="" id="{00000000-0008-0000-0500-000021080000}"/>
            </a:ext>
          </a:extLst>
        </xdr:cNvPr>
        <xdr:cNvSpPr>
          <a:spLocks noChangeShapeType="1"/>
        </xdr:cNvSpPr>
      </xdr:nvSpPr>
      <xdr:spPr bwMode="auto">
        <a:xfrm flipV="1">
          <a:off x="4876800" y="36537900"/>
          <a:ext cx="609600" cy="0"/>
        </a:xfrm>
        <a:prstGeom prst="line">
          <a:avLst/>
        </a:prstGeom>
        <a:noFill/>
        <a:ln w="1">
          <a:solidFill>
            <a:srgbClr val="FFFFFF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225</xdr:row>
      <xdr:rowOff>0</xdr:rowOff>
    </xdr:from>
    <xdr:to>
      <xdr:col>9</xdr:col>
      <xdr:colOff>0</xdr:colOff>
      <xdr:row>225</xdr:row>
      <xdr:rowOff>0</xdr:rowOff>
    </xdr:to>
    <xdr:sp macro="" textlink="">
      <xdr:nvSpPr>
        <xdr:cNvPr id="2083" name="Line 35">
          <a:extLst>
            <a:ext uri="{FF2B5EF4-FFF2-40B4-BE49-F238E27FC236}">
              <a16:creationId xmlns:a16="http://schemas.microsoft.com/office/drawing/2014/main" xmlns="" id="{00000000-0008-0000-0500-000023080000}"/>
            </a:ext>
          </a:extLst>
        </xdr:cNvPr>
        <xdr:cNvSpPr>
          <a:spLocks noChangeShapeType="1"/>
        </xdr:cNvSpPr>
      </xdr:nvSpPr>
      <xdr:spPr bwMode="auto">
        <a:xfrm flipV="1">
          <a:off x="6096000" y="365379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600075</xdr:colOff>
      <xdr:row>225</xdr:row>
      <xdr:rowOff>0</xdr:rowOff>
    </xdr:from>
    <xdr:to>
      <xdr:col>9</xdr:col>
      <xdr:colOff>0</xdr:colOff>
      <xdr:row>225</xdr:row>
      <xdr:rowOff>0</xdr:rowOff>
    </xdr:to>
    <xdr:sp macro="" textlink="">
      <xdr:nvSpPr>
        <xdr:cNvPr id="2084" name="Line 36">
          <a:extLst>
            <a:ext uri="{FF2B5EF4-FFF2-40B4-BE49-F238E27FC236}">
              <a16:creationId xmlns:a16="http://schemas.microsoft.com/office/drawing/2014/main" xmlns="" id="{00000000-0008-0000-0500-000024080000}"/>
            </a:ext>
          </a:extLst>
        </xdr:cNvPr>
        <xdr:cNvSpPr>
          <a:spLocks noChangeShapeType="1"/>
        </xdr:cNvSpPr>
      </xdr:nvSpPr>
      <xdr:spPr bwMode="auto">
        <a:xfrm>
          <a:off x="6086475" y="3653790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225</xdr:row>
      <xdr:rowOff>0</xdr:rowOff>
    </xdr:from>
    <xdr:to>
      <xdr:col>8</xdr:col>
      <xdr:colOff>600075</xdr:colOff>
      <xdr:row>225</xdr:row>
      <xdr:rowOff>0</xdr:rowOff>
    </xdr:to>
    <xdr:sp macro="" textlink="">
      <xdr:nvSpPr>
        <xdr:cNvPr id="2085" name="Line 37">
          <a:extLst>
            <a:ext uri="{FF2B5EF4-FFF2-40B4-BE49-F238E27FC236}">
              <a16:creationId xmlns:a16="http://schemas.microsoft.com/office/drawing/2014/main" xmlns="" id="{00000000-0008-0000-0500-000025080000}"/>
            </a:ext>
          </a:extLst>
        </xdr:cNvPr>
        <xdr:cNvSpPr>
          <a:spLocks noChangeShapeType="1"/>
        </xdr:cNvSpPr>
      </xdr:nvSpPr>
      <xdr:spPr bwMode="auto">
        <a:xfrm flipV="1">
          <a:off x="6096000" y="365379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9</xdr:row>
      <xdr:rowOff>57150</xdr:rowOff>
    </xdr:from>
    <xdr:to>
      <xdr:col>4</xdr:col>
      <xdr:colOff>0</xdr:colOff>
      <xdr:row>10</xdr:row>
      <xdr:rowOff>66675</xdr:rowOff>
    </xdr:to>
    <xdr:sp macro="" textlink="">
      <xdr:nvSpPr>
        <xdr:cNvPr id="2087" name="Line 39">
          <a:extLst>
            <a:ext uri="{FF2B5EF4-FFF2-40B4-BE49-F238E27FC236}">
              <a16:creationId xmlns:a16="http://schemas.microsoft.com/office/drawing/2014/main" xmlns="" id="{00000000-0008-0000-0500-000027080000}"/>
            </a:ext>
          </a:extLst>
        </xdr:cNvPr>
        <xdr:cNvSpPr>
          <a:spLocks noChangeShapeType="1"/>
        </xdr:cNvSpPr>
      </xdr:nvSpPr>
      <xdr:spPr bwMode="auto">
        <a:xfrm flipV="1">
          <a:off x="2333625" y="158115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10</xdr:row>
      <xdr:rowOff>57150</xdr:rowOff>
    </xdr:from>
    <xdr:to>
      <xdr:col>4</xdr:col>
      <xdr:colOff>9525</xdr:colOff>
      <xdr:row>11</xdr:row>
      <xdr:rowOff>85725</xdr:rowOff>
    </xdr:to>
    <xdr:sp macro="" textlink="">
      <xdr:nvSpPr>
        <xdr:cNvPr id="2088" name="Line 40">
          <a:extLst>
            <a:ext uri="{FF2B5EF4-FFF2-40B4-BE49-F238E27FC236}">
              <a16:creationId xmlns:a16="http://schemas.microsoft.com/office/drawing/2014/main" xmlns="" id="{00000000-0008-0000-0500-000028080000}"/>
            </a:ext>
          </a:extLst>
        </xdr:cNvPr>
        <xdr:cNvSpPr>
          <a:spLocks noChangeShapeType="1"/>
        </xdr:cNvSpPr>
      </xdr:nvSpPr>
      <xdr:spPr bwMode="auto">
        <a:xfrm>
          <a:off x="2352675" y="174307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95250</xdr:rowOff>
    </xdr:from>
    <xdr:to>
      <xdr:col>3</xdr:col>
      <xdr:colOff>600075</xdr:colOff>
      <xdr:row>12</xdr:row>
      <xdr:rowOff>104775</xdr:rowOff>
    </xdr:to>
    <xdr:sp macro="" textlink="">
      <xdr:nvSpPr>
        <xdr:cNvPr id="2089" name="Line 41">
          <a:extLst>
            <a:ext uri="{FF2B5EF4-FFF2-40B4-BE49-F238E27FC236}">
              <a16:creationId xmlns:a16="http://schemas.microsoft.com/office/drawing/2014/main" xmlns="" id="{00000000-0008-0000-0500-000029080000}"/>
            </a:ext>
          </a:extLst>
        </xdr:cNvPr>
        <xdr:cNvSpPr>
          <a:spLocks noChangeShapeType="1"/>
        </xdr:cNvSpPr>
      </xdr:nvSpPr>
      <xdr:spPr bwMode="auto">
        <a:xfrm flipV="1">
          <a:off x="2324100" y="19431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104775</xdr:rowOff>
    </xdr:from>
    <xdr:to>
      <xdr:col>4</xdr:col>
      <xdr:colOff>0</xdr:colOff>
      <xdr:row>13</xdr:row>
      <xdr:rowOff>95250</xdr:rowOff>
    </xdr:to>
    <xdr:sp macro="" textlink="">
      <xdr:nvSpPr>
        <xdr:cNvPr id="2090" name="Line 42">
          <a:extLst>
            <a:ext uri="{FF2B5EF4-FFF2-40B4-BE49-F238E27FC236}">
              <a16:creationId xmlns:a16="http://schemas.microsoft.com/office/drawing/2014/main" xmlns="" id="{00000000-0008-0000-0500-00002A080000}"/>
            </a:ext>
          </a:extLst>
        </xdr:cNvPr>
        <xdr:cNvSpPr>
          <a:spLocks noChangeShapeType="1"/>
        </xdr:cNvSpPr>
      </xdr:nvSpPr>
      <xdr:spPr bwMode="auto">
        <a:xfrm>
          <a:off x="2324100" y="2114550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9</xdr:row>
      <xdr:rowOff>57150</xdr:rowOff>
    </xdr:from>
    <xdr:to>
      <xdr:col>10</xdr:col>
      <xdr:colOff>0</xdr:colOff>
      <xdr:row>10</xdr:row>
      <xdr:rowOff>66675</xdr:rowOff>
    </xdr:to>
    <xdr:sp macro="" textlink="">
      <xdr:nvSpPr>
        <xdr:cNvPr id="2091" name="Line 43">
          <a:extLst>
            <a:ext uri="{FF2B5EF4-FFF2-40B4-BE49-F238E27FC236}">
              <a16:creationId xmlns:a16="http://schemas.microsoft.com/office/drawing/2014/main" xmlns="" id="{00000000-0008-0000-0500-00002B080000}"/>
            </a:ext>
          </a:extLst>
        </xdr:cNvPr>
        <xdr:cNvSpPr>
          <a:spLocks noChangeShapeType="1"/>
        </xdr:cNvSpPr>
      </xdr:nvSpPr>
      <xdr:spPr bwMode="auto">
        <a:xfrm flipV="1">
          <a:off x="6715125" y="158115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10</xdr:row>
      <xdr:rowOff>57150</xdr:rowOff>
    </xdr:from>
    <xdr:to>
      <xdr:col>10</xdr:col>
      <xdr:colOff>9525</xdr:colOff>
      <xdr:row>11</xdr:row>
      <xdr:rowOff>85725</xdr:rowOff>
    </xdr:to>
    <xdr:sp macro="" textlink="">
      <xdr:nvSpPr>
        <xdr:cNvPr id="2092" name="Line 44">
          <a:extLst>
            <a:ext uri="{FF2B5EF4-FFF2-40B4-BE49-F238E27FC236}">
              <a16:creationId xmlns:a16="http://schemas.microsoft.com/office/drawing/2014/main" xmlns="" id="{00000000-0008-0000-0500-00002C080000}"/>
            </a:ext>
          </a:extLst>
        </xdr:cNvPr>
        <xdr:cNvSpPr>
          <a:spLocks noChangeShapeType="1"/>
        </xdr:cNvSpPr>
      </xdr:nvSpPr>
      <xdr:spPr bwMode="auto">
        <a:xfrm>
          <a:off x="6734175" y="174307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95250</xdr:rowOff>
    </xdr:from>
    <xdr:to>
      <xdr:col>9</xdr:col>
      <xdr:colOff>600075</xdr:colOff>
      <xdr:row>12</xdr:row>
      <xdr:rowOff>104775</xdr:rowOff>
    </xdr:to>
    <xdr:sp macro="" textlink="">
      <xdr:nvSpPr>
        <xdr:cNvPr id="2093" name="Line 45">
          <a:extLst>
            <a:ext uri="{FF2B5EF4-FFF2-40B4-BE49-F238E27FC236}">
              <a16:creationId xmlns:a16="http://schemas.microsoft.com/office/drawing/2014/main" xmlns="" id="{00000000-0008-0000-0500-00002D080000}"/>
            </a:ext>
          </a:extLst>
        </xdr:cNvPr>
        <xdr:cNvSpPr>
          <a:spLocks noChangeShapeType="1"/>
        </xdr:cNvSpPr>
      </xdr:nvSpPr>
      <xdr:spPr bwMode="auto">
        <a:xfrm flipV="1">
          <a:off x="6705600" y="19431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104775</xdr:rowOff>
    </xdr:from>
    <xdr:to>
      <xdr:col>10</xdr:col>
      <xdr:colOff>0</xdr:colOff>
      <xdr:row>13</xdr:row>
      <xdr:rowOff>95250</xdr:rowOff>
    </xdr:to>
    <xdr:sp macro="" textlink="">
      <xdr:nvSpPr>
        <xdr:cNvPr id="2094" name="Line 46">
          <a:extLst>
            <a:ext uri="{FF2B5EF4-FFF2-40B4-BE49-F238E27FC236}">
              <a16:creationId xmlns:a16="http://schemas.microsoft.com/office/drawing/2014/main" xmlns="" id="{00000000-0008-0000-0500-00002E080000}"/>
            </a:ext>
          </a:extLst>
        </xdr:cNvPr>
        <xdr:cNvSpPr>
          <a:spLocks noChangeShapeType="1"/>
        </xdr:cNvSpPr>
      </xdr:nvSpPr>
      <xdr:spPr bwMode="auto">
        <a:xfrm>
          <a:off x="6705600" y="2114550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18</xdr:row>
      <xdr:rowOff>57150</xdr:rowOff>
    </xdr:from>
    <xdr:to>
      <xdr:col>4</xdr:col>
      <xdr:colOff>0</xdr:colOff>
      <xdr:row>19</xdr:row>
      <xdr:rowOff>66675</xdr:rowOff>
    </xdr:to>
    <xdr:sp macro="" textlink="">
      <xdr:nvSpPr>
        <xdr:cNvPr id="2095" name="Line 47">
          <a:extLst>
            <a:ext uri="{FF2B5EF4-FFF2-40B4-BE49-F238E27FC236}">
              <a16:creationId xmlns:a16="http://schemas.microsoft.com/office/drawing/2014/main" xmlns="" id="{00000000-0008-0000-0500-00002F080000}"/>
            </a:ext>
          </a:extLst>
        </xdr:cNvPr>
        <xdr:cNvSpPr>
          <a:spLocks noChangeShapeType="1"/>
        </xdr:cNvSpPr>
      </xdr:nvSpPr>
      <xdr:spPr bwMode="auto">
        <a:xfrm flipV="1">
          <a:off x="2333625" y="303847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19</xdr:row>
      <xdr:rowOff>57150</xdr:rowOff>
    </xdr:from>
    <xdr:to>
      <xdr:col>4</xdr:col>
      <xdr:colOff>9525</xdr:colOff>
      <xdr:row>20</xdr:row>
      <xdr:rowOff>85725</xdr:rowOff>
    </xdr:to>
    <xdr:sp macro="" textlink="">
      <xdr:nvSpPr>
        <xdr:cNvPr id="2096" name="Line 48">
          <a:extLst>
            <a:ext uri="{FF2B5EF4-FFF2-40B4-BE49-F238E27FC236}">
              <a16:creationId xmlns:a16="http://schemas.microsoft.com/office/drawing/2014/main" xmlns="" id="{00000000-0008-0000-0500-000030080000}"/>
            </a:ext>
          </a:extLst>
        </xdr:cNvPr>
        <xdr:cNvSpPr>
          <a:spLocks noChangeShapeType="1"/>
        </xdr:cNvSpPr>
      </xdr:nvSpPr>
      <xdr:spPr bwMode="auto">
        <a:xfrm>
          <a:off x="2352675" y="320040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</xdr:row>
      <xdr:rowOff>95250</xdr:rowOff>
    </xdr:from>
    <xdr:to>
      <xdr:col>3</xdr:col>
      <xdr:colOff>600075</xdr:colOff>
      <xdr:row>21</xdr:row>
      <xdr:rowOff>104775</xdr:rowOff>
    </xdr:to>
    <xdr:sp macro="" textlink="">
      <xdr:nvSpPr>
        <xdr:cNvPr id="2097" name="Line 49">
          <a:extLst>
            <a:ext uri="{FF2B5EF4-FFF2-40B4-BE49-F238E27FC236}">
              <a16:creationId xmlns:a16="http://schemas.microsoft.com/office/drawing/2014/main" xmlns="" id="{00000000-0008-0000-0500-000031080000}"/>
            </a:ext>
          </a:extLst>
        </xdr:cNvPr>
        <xdr:cNvSpPr>
          <a:spLocks noChangeShapeType="1"/>
        </xdr:cNvSpPr>
      </xdr:nvSpPr>
      <xdr:spPr bwMode="auto">
        <a:xfrm flipV="1">
          <a:off x="2324100" y="34004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104775</xdr:rowOff>
    </xdr:from>
    <xdr:to>
      <xdr:col>4</xdr:col>
      <xdr:colOff>0</xdr:colOff>
      <xdr:row>22</xdr:row>
      <xdr:rowOff>95250</xdr:rowOff>
    </xdr:to>
    <xdr:sp macro="" textlink="">
      <xdr:nvSpPr>
        <xdr:cNvPr id="2098" name="Line 50">
          <a:extLst>
            <a:ext uri="{FF2B5EF4-FFF2-40B4-BE49-F238E27FC236}">
              <a16:creationId xmlns:a16="http://schemas.microsoft.com/office/drawing/2014/main" xmlns="" id="{00000000-0008-0000-0500-000032080000}"/>
            </a:ext>
          </a:extLst>
        </xdr:cNvPr>
        <xdr:cNvSpPr>
          <a:spLocks noChangeShapeType="1"/>
        </xdr:cNvSpPr>
      </xdr:nvSpPr>
      <xdr:spPr bwMode="auto">
        <a:xfrm>
          <a:off x="2324100" y="3571875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33</xdr:row>
      <xdr:rowOff>57150</xdr:rowOff>
    </xdr:from>
    <xdr:to>
      <xdr:col>3</xdr:col>
      <xdr:colOff>0</xdr:colOff>
      <xdr:row>34</xdr:row>
      <xdr:rowOff>66675</xdr:rowOff>
    </xdr:to>
    <xdr:sp macro="" textlink="">
      <xdr:nvSpPr>
        <xdr:cNvPr id="2108" name="Line 60">
          <a:extLst>
            <a:ext uri="{FF2B5EF4-FFF2-40B4-BE49-F238E27FC236}">
              <a16:creationId xmlns:a16="http://schemas.microsoft.com/office/drawing/2014/main" xmlns="" id="{00000000-0008-0000-0500-00003C080000}"/>
            </a:ext>
          </a:extLst>
        </xdr:cNvPr>
        <xdr:cNvSpPr>
          <a:spLocks noChangeShapeType="1"/>
        </xdr:cNvSpPr>
      </xdr:nvSpPr>
      <xdr:spPr bwMode="auto">
        <a:xfrm flipV="1">
          <a:off x="1724025" y="546735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34</xdr:row>
      <xdr:rowOff>57150</xdr:rowOff>
    </xdr:from>
    <xdr:to>
      <xdr:col>3</xdr:col>
      <xdr:colOff>9525</xdr:colOff>
      <xdr:row>35</xdr:row>
      <xdr:rowOff>85725</xdr:rowOff>
    </xdr:to>
    <xdr:sp macro="" textlink="">
      <xdr:nvSpPr>
        <xdr:cNvPr id="2109" name="Line 61">
          <a:extLst>
            <a:ext uri="{FF2B5EF4-FFF2-40B4-BE49-F238E27FC236}">
              <a16:creationId xmlns:a16="http://schemas.microsoft.com/office/drawing/2014/main" xmlns="" id="{00000000-0008-0000-0500-00003D080000}"/>
            </a:ext>
          </a:extLst>
        </xdr:cNvPr>
        <xdr:cNvSpPr>
          <a:spLocks noChangeShapeType="1"/>
        </xdr:cNvSpPr>
      </xdr:nvSpPr>
      <xdr:spPr bwMode="auto">
        <a:xfrm>
          <a:off x="1743075" y="562927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28</xdr:row>
      <xdr:rowOff>57150</xdr:rowOff>
    </xdr:from>
    <xdr:to>
      <xdr:col>3</xdr:col>
      <xdr:colOff>0</xdr:colOff>
      <xdr:row>29</xdr:row>
      <xdr:rowOff>66675</xdr:rowOff>
    </xdr:to>
    <xdr:sp macro="" textlink="">
      <xdr:nvSpPr>
        <xdr:cNvPr id="2112" name="Line 64">
          <a:extLst>
            <a:ext uri="{FF2B5EF4-FFF2-40B4-BE49-F238E27FC236}">
              <a16:creationId xmlns:a16="http://schemas.microsoft.com/office/drawing/2014/main" xmlns="" id="{00000000-0008-0000-0500-000040080000}"/>
            </a:ext>
          </a:extLst>
        </xdr:cNvPr>
        <xdr:cNvSpPr>
          <a:spLocks noChangeShapeType="1"/>
        </xdr:cNvSpPr>
      </xdr:nvSpPr>
      <xdr:spPr bwMode="auto">
        <a:xfrm flipV="1">
          <a:off x="1724025" y="46577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29</xdr:row>
      <xdr:rowOff>57150</xdr:rowOff>
    </xdr:from>
    <xdr:to>
      <xdr:col>3</xdr:col>
      <xdr:colOff>9525</xdr:colOff>
      <xdr:row>30</xdr:row>
      <xdr:rowOff>85725</xdr:rowOff>
    </xdr:to>
    <xdr:sp macro="" textlink="">
      <xdr:nvSpPr>
        <xdr:cNvPr id="2113" name="Line 65">
          <a:extLst>
            <a:ext uri="{FF2B5EF4-FFF2-40B4-BE49-F238E27FC236}">
              <a16:creationId xmlns:a16="http://schemas.microsoft.com/office/drawing/2014/main" xmlns="" id="{00000000-0008-0000-0500-000041080000}"/>
            </a:ext>
          </a:extLst>
        </xdr:cNvPr>
        <xdr:cNvSpPr>
          <a:spLocks noChangeShapeType="1"/>
        </xdr:cNvSpPr>
      </xdr:nvSpPr>
      <xdr:spPr bwMode="auto">
        <a:xfrm>
          <a:off x="1743075" y="481965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28</xdr:row>
      <xdr:rowOff>57150</xdr:rowOff>
    </xdr:from>
    <xdr:to>
      <xdr:col>7</xdr:col>
      <xdr:colOff>0</xdr:colOff>
      <xdr:row>29</xdr:row>
      <xdr:rowOff>66675</xdr:rowOff>
    </xdr:to>
    <xdr:sp macro="" textlink="">
      <xdr:nvSpPr>
        <xdr:cNvPr id="2115" name="Line 67">
          <a:extLst>
            <a:ext uri="{FF2B5EF4-FFF2-40B4-BE49-F238E27FC236}">
              <a16:creationId xmlns:a16="http://schemas.microsoft.com/office/drawing/2014/main" xmlns="" id="{00000000-0008-0000-0500-000043080000}"/>
            </a:ext>
          </a:extLst>
        </xdr:cNvPr>
        <xdr:cNvSpPr>
          <a:spLocks noChangeShapeType="1"/>
        </xdr:cNvSpPr>
      </xdr:nvSpPr>
      <xdr:spPr bwMode="auto">
        <a:xfrm flipV="1">
          <a:off x="4886325" y="46577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29</xdr:row>
      <xdr:rowOff>57150</xdr:rowOff>
    </xdr:from>
    <xdr:to>
      <xdr:col>7</xdr:col>
      <xdr:colOff>9525</xdr:colOff>
      <xdr:row>30</xdr:row>
      <xdr:rowOff>85725</xdr:rowOff>
    </xdr:to>
    <xdr:sp macro="" textlink="">
      <xdr:nvSpPr>
        <xdr:cNvPr id="2116" name="Line 68">
          <a:extLst>
            <a:ext uri="{FF2B5EF4-FFF2-40B4-BE49-F238E27FC236}">
              <a16:creationId xmlns:a16="http://schemas.microsoft.com/office/drawing/2014/main" xmlns="" id="{00000000-0008-0000-0500-000044080000}"/>
            </a:ext>
          </a:extLst>
        </xdr:cNvPr>
        <xdr:cNvSpPr>
          <a:spLocks noChangeShapeType="1"/>
        </xdr:cNvSpPr>
      </xdr:nvSpPr>
      <xdr:spPr bwMode="auto">
        <a:xfrm>
          <a:off x="4905375" y="481965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51</xdr:row>
      <xdr:rowOff>57150</xdr:rowOff>
    </xdr:from>
    <xdr:to>
      <xdr:col>3</xdr:col>
      <xdr:colOff>0</xdr:colOff>
      <xdr:row>52</xdr:row>
      <xdr:rowOff>66675</xdr:rowOff>
    </xdr:to>
    <xdr:sp macro="" textlink="">
      <xdr:nvSpPr>
        <xdr:cNvPr id="2118" name="Line 70">
          <a:extLst>
            <a:ext uri="{FF2B5EF4-FFF2-40B4-BE49-F238E27FC236}">
              <a16:creationId xmlns:a16="http://schemas.microsoft.com/office/drawing/2014/main" xmlns="" id="{00000000-0008-0000-0500-000046080000}"/>
            </a:ext>
          </a:extLst>
        </xdr:cNvPr>
        <xdr:cNvSpPr>
          <a:spLocks noChangeShapeType="1"/>
        </xdr:cNvSpPr>
      </xdr:nvSpPr>
      <xdr:spPr bwMode="auto">
        <a:xfrm flipV="1">
          <a:off x="1724025" y="83820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52</xdr:row>
      <xdr:rowOff>57150</xdr:rowOff>
    </xdr:from>
    <xdr:to>
      <xdr:col>3</xdr:col>
      <xdr:colOff>9525</xdr:colOff>
      <xdr:row>53</xdr:row>
      <xdr:rowOff>85725</xdr:rowOff>
    </xdr:to>
    <xdr:sp macro="" textlink="">
      <xdr:nvSpPr>
        <xdr:cNvPr id="2119" name="Line 71">
          <a:extLst>
            <a:ext uri="{FF2B5EF4-FFF2-40B4-BE49-F238E27FC236}">
              <a16:creationId xmlns:a16="http://schemas.microsoft.com/office/drawing/2014/main" xmlns="" id="{00000000-0008-0000-0500-000047080000}"/>
            </a:ext>
          </a:extLst>
        </xdr:cNvPr>
        <xdr:cNvSpPr>
          <a:spLocks noChangeShapeType="1"/>
        </xdr:cNvSpPr>
      </xdr:nvSpPr>
      <xdr:spPr bwMode="auto">
        <a:xfrm>
          <a:off x="1743075" y="854392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46</xdr:row>
      <xdr:rowOff>57150</xdr:rowOff>
    </xdr:from>
    <xdr:to>
      <xdr:col>3</xdr:col>
      <xdr:colOff>0</xdr:colOff>
      <xdr:row>47</xdr:row>
      <xdr:rowOff>66675</xdr:rowOff>
    </xdr:to>
    <xdr:sp macro="" textlink="">
      <xdr:nvSpPr>
        <xdr:cNvPr id="2120" name="Line 72">
          <a:extLst>
            <a:ext uri="{FF2B5EF4-FFF2-40B4-BE49-F238E27FC236}">
              <a16:creationId xmlns:a16="http://schemas.microsoft.com/office/drawing/2014/main" xmlns="" id="{00000000-0008-0000-0500-000048080000}"/>
            </a:ext>
          </a:extLst>
        </xdr:cNvPr>
        <xdr:cNvSpPr>
          <a:spLocks noChangeShapeType="1"/>
        </xdr:cNvSpPr>
      </xdr:nvSpPr>
      <xdr:spPr bwMode="auto">
        <a:xfrm flipV="1">
          <a:off x="1724025" y="757237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47</xdr:row>
      <xdr:rowOff>57150</xdr:rowOff>
    </xdr:from>
    <xdr:to>
      <xdr:col>3</xdr:col>
      <xdr:colOff>9525</xdr:colOff>
      <xdr:row>48</xdr:row>
      <xdr:rowOff>85725</xdr:rowOff>
    </xdr:to>
    <xdr:sp macro="" textlink="">
      <xdr:nvSpPr>
        <xdr:cNvPr id="2121" name="Line 73">
          <a:extLst>
            <a:ext uri="{FF2B5EF4-FFF2-40B4-BE49-F238E27FC236}">
              <a16:creationId xmlns:a16="http://schemas.microsoft.com/office/drawing/2014/main" xmlns="" id="{00000000-0008-0000-0500-000049080000}"/>
            </a:ext>
          </a:extLst>
        </xdr:cNvPr>
        <xdr:cNvSpPr>
          <a:spLocks noChangeShapeType="1"/>
        </xdr:cNvSpPr>
      </xdr:nvSpPr>
      <xdr:spPr bwMode="auto">
        <a:xfrm>
          <a:off x="1743075" y="773430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46</xdr:row>
      <xdr:rowOff>57150</xdr:rowOff>
    </xdr:from>
    <xdr:to>
      <xdr:col>7</xdr:col>
      <xdr:colOff>0</xdr:colOff>
      <xdr:row>47</xdr:row>
      <xdr:rowOff>66675</xdr:rowOff>
    </xdr:to>
    <xdr:sp macro="" textlink="">
      <xdr:nvSpPr>
        <xdr:cNvPr id="2122" name="Line 74">
          <a:extLst>
            <a:ext uri="{FF2B5EF4-FFF2-40B4-BE49-F238E27FC236}">
              <a16:creationId xmlns:a16="http://schemas.microsoft.com/office/drawing/2014/main" xmlns="" id="{00000000-0008-0000-0500-00004A080000}"/>
            </a:ext>
          </a:extLst>
        </xdr:cNvPr>
        <xdr:cNvSpPr>
          <a:spLocks noChangeShapeType="1"/>
        </xdr:cNvSpPr>
      </xdr:nvSpPr>
      <xdr:spPr bwMode="auto">
        <a:xfrm flipV="1">
          <a:off x="4886325" y="757237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47</xdr:row>
      <xdr:rowOff>57150</xdr:rowOff>
    </xdr:from>
    <xdr:to>
      <xdr:col>7</xdr:col>
      <xdr:colOff>9525</xdr:colOff>
      <xdr:row>48</xdr:row>
      <xdr:rowOff>85725</xdr:rowOff>
    </xdr:to>
    <xdr:sp macro="" textlink="">
      <xdr:nvSpPr>
        <xdr:cNvPr id="2123" name="Line 75">
          <a:extLst>
            <a:ext uri="{FF2B5EF4-FFF2-40B4-BE49-F238E27FC236}">
              <a16:creationId xmlns:a16="http://schemas.microsoft.com/office/drawing/2014/main" xmlns="" id="{00000000-0008-0000-0500-00004B080000}"/>
            </a:ext>
          </a:extLst>
        </xdr:cNvPr>
        <xdr:cNvSpPr>
          <a:spLocks noChangeShapeType="1"/>
        </xdr:cNvSpPr>
      </xdr:nvSpPr>
      <xdr:spPr bwMode="auto">
        <a:xfrm>
          <a:off x="4905375" y="773430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69</xdr:row>
      <xdr:rowOff>57150</xdr:rowOff>
    </xdr:from>
    <xdr:to>
      <xdr:col>3</xdr:col>
      <xdr:colOff>0</xdr:colOff>
      <xdr:row>70</xdr:row>
      <xdr:rowOff>66675</xdr:rowOff>
    </xdr:to>
    <xdr:sp macro="" textlink="">
      <xdr:nvSpPr>
        <xdr:cNvPr id="2124" name="Line 76">
          <a:extLst>
            <a:ext uri="{FF2B5EF4-FFF2-40B4-BE49-F238E27FC236}">
              <a16:creationId xmlns:a16="http://schemas.microsoft.com/office/drawing/2014/main" xmlns="" id="{00000000-0008-0000-0500-00004C080000}"/>
            </a:ext>
          </a:extLst>
        </xdr:cNvPr>
        <xdr:cNvSpPr>
          <a:spLocks noChangeShapeType="1"/>
        </xdr:cNvSpPr>
      </xdr:nvSpPr>
      <xdr:spPr bwMode="auto">
        <a:xfrm flipV="1">
          <a:off x="1724025" y="1129665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70</xdr:row>
      <xdr:rowOff>57150</xdr:rowOff>
    </xdr:from>
    <xdr:to>
      <xdr:col>3</xdr:col>
      <xdr:colOff>9525</xdr:colOff>
      <xdr:row>71</xdr:row>
      <xdr:rowOff>85725</xdr:rowOff>
    </xdr:to>
    <xdr:sp macro="" textlink="">
      <xdr:nvSpPr>
        <xdr:cNvPr id="2125" name="Line 77">
          <a:extLst>
            <a:ext uri="{FF2B5EF4-FFF2-40B4-BE49-F238E27FC236}">
              <a16:creationId xmlns:a16="http://schemas.microsoft.com/office/drawing/2014/main" xmlns="" id="{00000000-0008-0000-0500-00004D080000}"/>
            </a:ext>
          </a:extLst>
        </xdr:cNvPr>
        <xdr:cNvSpPr>
          <a:spLocks noChangeShapeType="1"/>
        </xdr:cNvSpPr>
      </xdr:nvSpPr>
      <xdr:spPr bwMode="auto">
        <a:xfrm>
          <a:off x="1743075" y="1145857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64</xdr:row>
      <xdr:rowOff>57150</xdr:rowOff>
    </xdr:from>
    <xdr:to>
      <xdr:col>3</xdr:col>
      <xdr:colOff>0</xdr:colOff>
      <xdr:row>65</xdr:row>
      <xdr:rowOff>66675</xdr:rowOff>
    </xdr:to>
    <xdr:sp macro="" textlink="">
      <xdr:nvSpPr>
        <xdr:cNvPr id="2126" name="Line 78">
          <a:extLst>
            <a:ext uri="{FF2B5EF4-FFF2-40B4-BE49-F238E27FC236}">
              <a16:creationId xmlns:a16="http://schemas.microsoft.com/office/drawing/2014/main" xmlns="" id="{00000000-0008-0000-0500-00004E080000}"/>
            </a:ext>
          </a:extLst>
        </xdr:cNvPr>
        <xdr:cNvSpPr>
          <a:spLocks noChangeShapeType="1"/>
        </xdr:cNvSpPr>
      </xdr:nvSpPr>
      <xdr:spPr bwMode="auto">
        <a:xfrm flipV="1">
          <a:off x="1724025" y="104870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65</xdr:row>
      <xdr:rowOff>57150</xdr:rowOff>
    </xdr:from>
    <xdr:to>
      <xdr:col>3</xdr:col>
      <xdr:colOff>9525</xdr:colOff>
      <xdr:row>66</xdr:row>
      <xdr:rowOff>85725</xdr:rowOff>
    </xdr:to>
    <xdr:sp macro="" textlink="">
      <xdr:nvSpPr>
        <xdr:cNvPr id="2127" name="Line 79">
          <a:extLst>
            <a:ext uri="{FF2B5EF4-FFF2-40B4-BE49-F238E27FC236}">
              <a16:creationId xmlns:a16="http://schemas.microsoft.com/office/drawing/2014/main" xmlns="" id="{00000000-0008-0000-0500-00004F080000}"/>
            </a:ext>
          </a:extLst>
        </xdr:cNvPr>
        <xdr:cNvSpPr>
          <a:spLocks noChangeShapeType="1"/>
        </xdr:cNvSpPr>
      </xdr:nvSpPr>
      <xdr:spPr bwMode="auto">
        <a:xfrm>
          <a:off x="1743075" y="1064895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64</xdr:row>
      <xdr:rowOff>57150</xdr:rowOff>
    </xdr:from>
    <xdr:to>
      <xdr:col>7</xdr:col>
      <xdr:colOff>0</xdr:colOff>
      <xdr:row>65</xdr:row>
      <xdr:rowOff>66675</xdr:rowOff>
    </xdr:to>
    <xdr:sp macro="" textlink="">
      <xdr:nvSpPr>
        <xdr:cNvPr id="2128" name="Line 80">
          <a:extLst>
            <a:ext uri="{FF2B5EF4-FFF2-40B4-BE49-F238E27FC236}">
              <a16:creationId xmlns:a16="http://schemas.microsoft.com/office/drawing/2014/main" xmlns="" id="{00000000-0008-0000-0500-000050080000}"/>
            </a:ext>
          </a:extLst>
        </xdr:cNvPr>
        <xdr:cNvSpPr>
          <a:spLocks noChangeShapeType="1"/>
        </xdr:cNvSpPr>
      </xdr:nvSpPr>
      <xdr:spPr bwMode="auto">
        <a:xfrm flipV="1">
          <a:off x="4886325" y="104870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65</xdr:row>
      <xdr:rowOff>57150</xdr:rowOff>
    </xdr:from>
    <xdr:to>
      <xdr:col>7</xdr:col>
      <xdr:colOff>9525</xdr:colOff>
      <xdr:row>66</xdr:row>
      <xdr:rowOff>85725</xdr:rowOff>
    </xdr:to>
    <xdr:sp macro="" textlink="">
      <xdr:nvSpPr>
        <xdr:cNvPr id="2129" name="Line 81">
          <a:extLst>
            <a:ext uri="{FF2B5EF4-FFF2-40B4-BE49-F238E27FC236}">
              <a16:creationId xmlns:a16="http://schemas.microsoft.com/office/drawing/2014/main" xmlns="" id="{00000000-0008-0000-0500-000051080000}"/>
            </a:ext>
          </a:extLst>
        </xdr:cNvPr>
        <xdr:cNvSpPr>
          <a:spLocks noChangeShapeType="1"/>
        </xdr:cNvSpPr>
      </xdr:nvSpPr>
      <xdr:spPr bwMode="auto">
        <a:xfrm>
          <a:off x="4905375" y="1064895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76200</xdr:rowOff>
    </xdr:from>
    <xdr:to>
      <xdr:col>8</xdr:col>
      <xdr:colOff>0</xdr:colOff>
      <xdr:row>20</xdr:row>
      <xdr:rowOff>85725</xdr:rowOff>
    </xdr:to>
    <xdr:sp macro="" textlink="">
      <xdr:nvSpPr>
        <xdr:cNvPr id="2130" name="Line 82">
          <a:extLst>
            <a:ext uri="{FF2B5EF4-FFF2-40B4-BE49-F238E27FC236}">
              <a16:creationId xmlns:a16="http://schemas.microsoft.com/office/drawing/2014/main" xmlns="" id="{00000000-0008-0000-0500-000052080000}"/>
            </a:ext>
          </a:extLst>
        </xdr:cNvPr>
        <xdr:cNvSpPr>
          <a:spLocks noChangeShapeType="1"/>
        </xdr:cNvSpPr>
      </xdr:nvSpPr>
      <xdr:spPr bwMode="auto">
        <a:xfrm flipV="1">
          <a:off x="5486400" y="3219450"/>
          <a:ext cx="6096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</xdr:row>
      <xdr:rowOff>95250</xdr:rowOff>
    </xdr:from>
    <xdr:to>
      <xdr:col>8</xdr:col>
      <xdr:colOff>9525</xdr:colOff>
      <xdr:row>21</xdr:row>
      <xdr:rowOff>85725</xdr:rowOff>
    </xdr:to>
    <xdr:sp macro="" textlink="">
      <xdr:nvSpPr>
        <xdr:cNvPr id="2131" name="Line 83">
          <a:extLst>
            <a:ext uri="{FF2B5EF4-FFF2-40B4-BE49-F238E27FC236}">
              <a16:creationId xmlns:a16="http://schemas.microsoft.com/office/drawing/2014/main" xmlns="" id="{00000000-0008-0000-0500-000053080000}"/>
            </a:ext>
          </a:extLst>
        </xdr:cNvPr>
        <xdr:cNvSpPr>
          <a:spLocks noChangeShapeType="1"/>
        </xdr:cNvSpPr>
      </xdr:nvSpPr>
      <xdr:spPr bwMode="auto">
        <a:xfrm>
          <a:off x="5486400" y="3400425"/>
          <a:ext cx="6191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18</xdr:row>
      <xdr:rowOff>57150</xdr:rowOff>
    </xdr:from>
    <xdr:to>
      <xdr:col>10</xdr:col>
      <xdr:colOff>0</xdr:colOff>
      <xdr:row>19</xdr:row>
      <xdr:rowOff>66675</xdr:rowOff>
    </xdr:to>
    <xdr:sp macro="" textlink="">
      <xdr:nvSpPr>
        <xdr:cNvPr id="2132" name="Line 84">
          <a:extLst>
            <a:ext uri="{FF2B5EF4-FFF2-40B4-BE49-F238E27FC236}">
              <a16:creationId xmlns:a16="http://schemas.microsoft.com/office/drawing/2014/main" xmlns="" id="{00000000-0008-0000-0500-000054080000}"/>
            </a:ext>
          </a:extLst>
        </xdr:cNvPr>
        <xdr:cNvSpPr>
          <a:spLocks noChangeShapeType="1"/>
        </xdr:cNvSpPr>
      </xdr:nvSpPr>
      <xdr:spPr bwMode="auto">
        <a:xfrm flipV="1">
          <a:off x="6715125" y="303847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19</xdr:row>
      <xdr:rowOff>57150</xdr:rowOff>
    </xdr:from>
    <xdr:to>
      <xdr:col>10</xdr:col>
      <xdr:colOff>9525</xdr:colOff>
      <xdr:row>20</xdr:row>
      <xdr:rowOff>85725</xdr:rowOff>
    </xdr:to>
    <xdr:sp macro="" textlink="">
      <xdr:nvSpPr>
        <xdr:cNvPr id="2133" name="Line 85">
          <a:extLst>
            <a:ext uri="{FF2B5EF4-FFF2-40B4-BE49-F238E27FC236}">
              <a16:creationId xmlns:a16="http://schemas.microsoft.com/office/drawing/2014/main" xmlns="" id="{00000000-0008-0000-0500-000055080000}"/>
            </a:ext>
          </a:extLst>
        </xdr:cNvPr>
        <xdr:cNvSpPr>
          <a:spLocks noChangeShapeType="1"/>
        </xdr:cNvSpPr>
      </xdr:nvSpPr>
      <xdr:spPr bwMode="auto">
        <a:xfrm>
          <a:off x="6734175" y="320040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</xdr:row>
      <xdr:rowOff>95250</xdr:rowOff>
    </xdr:from>
    <xdr:to>
      <xdr:col>9</xdr:col>
      <xdr:colOff>600075</xdr:colOff>
      <xdr:row>21</xdr:row>
      <xdr:rowOff>104775</xdr:rowOff>
    </xdr:to>
    <xdr:sp macro="" textlink="">
      <xdr:nvSpPr>
        <xdr:cNvPr id="2134" name="Line 86">
          <a:extLst>
            <a:ext uri="{FF2B5EF4-FFF2-40B4-BE49-F238E27FC236}">
              <a16:creationId xmlns:a16="http://schemas.microsoft.com/office/drawing/2014/main" xmlns="" id="{00000000-0008-0000-0500-000056080000}"/>
            </a:ext>
          </a:extLst>
        </xdr:cNvPr>
        <xdr:cNvSpPr>
          <a:spLocks noChangeShapeType="1"/>
        </xdr:cNvSpPr>
      </xdr:nvSpPr>
      <xdr:spPr bwMode="auto">
        <a:xfrm flipV="1">
          <a:off x="6705600" y="34004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104775</xdr:rowOff>
    </xdr:from>
    <xdr:to>
      <xdr:col>10</xdr:col>
      <xdr:colOff>0</xdr:colOff>
      <xdr:row>22</xdr:row>
      <xdr:rowOff>95250</xdr:rowOff>
    </xdr:to>
    <xdr:sp macro="" textlink="">
      <xdr:nvSpPr>
        <xdr:cNvPr id="2135" name="Line 87">
          <a:extLst>
            <a:ext uri="{FF2B5EF4-FFF2-40B4-BE49-F238E27FC236}">
              <a16:creationId xmlns:a16="http://schemas.microsoft.com/office/drawing/2014/main" xmlns="" id="{00000000-0008-0000-0500-000057080000}"/>
            </a:ext>
          </a:extLst>
        </xdr:cNvPr>
        <xdr:cNvSpPr>
          <a:spLocks noChangeShapeType="1"/>
        </xdr:cNvSpPr>
      </xdr:nvSpPr>
      <xdr:spPr bwMode="auto">
        <a:xfrm>
          <a:off x="6705600" y="3571875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88</xdr:row>
      <xdr:rowOff>57150</xdr:rowOff>
    </xdr:from>
    <xdr:to>
      <xdr:col>3</xdr:col>
      <xdr:colOff>0</xdr:colOff>
      <xdr:row>89</xdr:row>
      <xdr:rowOff>66675</xdr:rowOff>
    </xdr:to>
    <xdr:sp macro="" textlink="">
      <xdr:nvSpPr>
        <xdr:cNvPr id="2136" name="Line 88">
          <a:extLst>
            <a:ext uri="{FF2B5EF4-FFF2-40B4-BE49-F238E27FC236}">
              <a16:creationId xmlns:a16="http://schemas.microsoft.com/office/drawing/2014/main" xmlns="" id="{00000000-0008-0000-0500-000058080000}"/>
            </a:ext>
          </a:extLst>
        </xdr:cNvPr>
        <xdr:cNvSpPr>
          <a:spLocks noChangeShapeType="1"/>
        </xdr:cNvSpPr>
      </xdr:nvSpPr>
      <xdr:spPr bwMode="auto">
        <a:xfrm flipV="1">
          <a:off x="1724025" y="144113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89</xdr:row>
      <xdr:rowOff>57150</xdr:rowOff>
    </xdr:from>
    <xdr:to>
      <xdr:col>3</xdr:col>
      <xdr:colOff>9525</xdr:colOff>
      <xdr:row>90</xdr:row>
      <xdr:rowOff>85725</xdr:rowOff>
    </xdr:to>
    <xdr:sp macro="" textlink="">
      <xdr:nvSpPr>
        <xdr:cNvPr id="2137" name="Line 89">
          <a:extLst>
            <a:ext uri="{FF2B5EF4-FFF2-40B4-BE49-F238E27FC236}">
              <a16:creationId xmlns:a16="http://schemas.microsoft.com/office/drawing/2014/main" xmlns="" id="{00000000-0008-0000-0500-000059080000}"/>
            </a:ext>
          </a:extLst>
        </xdr:cNvPr>
        <xdr:cNvSpPr>
          <a:spLocks noChangeShapeType="1"/>
        </xdr:cNvSpPr>
      </xdr:nvSpPr>
      <xdr:spPr bwMode="auto">
        <a:xfrm>
          <a:off x="1743075" y="1457325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83</xdr:row>
      <xdr:rowOff>57150</xdr:rowOff>
    </xdr:from>
    <xdr:to>
      <xdr:col>3</xdr:col>
      <xdr:colOff>0</xdr:colOff>
      <xdr:row>84</xdr:row>
      <xdr:rowOff>66675</xdr:rowOff>
    </xdr:to>
    <xdr:sp macro="" textlink="">
      <xdr:nvSpPr>
        <xdr:cNvPr id="2138" name="Line 90">
          <a:extLst>
            <a:ext uri="{FF2B5EF4-FFF2-40B4-BE49-F238E27FC236}">
              <a16:creationId xmlns:a16="http://schemas.microsoft.com/office/drawing/2014/main" xmlns="" id="{00000000-0008-0000-0500-00005A080000}"/>
            </a:ext>
          </a:extLst>
        </xdr:cNvPr>
        <xdr:cNvSpPr>
          <a:spLocks noChangeShapeType="1"/>
        </xdr:cNvSpPr>
      </xdr:nvSpPr>
      <xdr:spPr bwMode="auto">
        <a:xfrm flipV="1">
          <a:off x="1724025" y="136017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84</xdr:row>
      <xdr:rowOff>57150</xdr:rowOff>
    </xdr:from>
    <xdr:to>
      <xdr:col>3</xdr:col>
      <xdr:colOff>9525</xdr:colOff>
      <xdr:row>85</xdr:row>
      <xdr:rowOff>85725</xdr:rowOff>
    </xdr:to>
    <xdr:sp macro="" textlink="">
      <xdr:nvSpPr>
        <xdr:cNvPr id="2139" name="Line 91">
          <a:extLst>
            <a:ext uri="{FF2B5EF4-FFF2-40B4-BE49-F238E27FC236}">
              <a16:creationId xmlns:a16="http://schemas.microsoft.com/office/drawing/2014/main" xmlns="" id="{00000000-0008-0000-0500-00005B080000}"/>
            </a:ext>
          </a:extLst>
        </xdr:cNvPr>
        <xdr:cNvSpPr>
          <a:spLocks noChangeShapeType="1"/>
        </xdr:cNvSpPr>
      </xdr:nvSpPr>
      <xdr:spPr bwMode="auto">
        <a:xfrm>
          <a:off x="1743075" y="1376362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83</xdr:row>
      <xdr:rowOff>57150</xdr:rowOff>
    </xdr:from>
    <xdr:to>
      <xdr:col>7</xdr:col>
      <xdr:colOff>0</xdr:colOff>
      <xdr:row>84</xdr:row>
      <xdr:rowOff>66675</xdr:rowOff>
    </xdr:to>
    <xdr:sp macro="" textlink="">
      <xdr:nvSpPr>
        <xdr:cNvPr id="2140" name="Line 92">
          <a:extLst>
            <a:ext uri="{FF2B5EF4-FFF2-40B4-BE49-F238E27FC236}">
              <a16:creationId xmlns:a16="http://schemas.microsoft.com/office/drawing/2014/main" xmlns="" id="{00000000-0008-0000-0500-00005C080000}"/>
            </a:ext>
          </a:extLst>
        </xdr:cNvPr>
        <xdr:cNvSpPr>
          <a:spLocks noChangeShapeType="1"/>
        </xdr:cNvSpPr>
      </xdr:nvSpPr>
      <xdr:spPr bwMode="auto">
        <a:xfrm flipV="1">
          <a:off x="4886325" y="136017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84</xdr:row>
      <xdr:rowOff>57150</xdr:rowOff>
    </xdr:from>
    <xdr:to>
      <xdr:col>7</xdr:col>
      <xdr:colOff>9525</xdr:colOff>
      <xdr:row>85</xdr:row>
      <xdr:rowOff>85725</xdr:rowOff>
    </xdr:to>
    <xdr:sp macro="" textlink="">
      <xdr:nvSpPr>
        <xdr:cNvPr id="2141" name="Line 93">
          <a:extLst>
            <a:ext uri="{FF2B5EF4-FFF2-40B4-BE49-F238E27FC236}">
              <a16:creationId xmlns:a16="http://schemas.microsoft.com/office/drawing/2014/main" xmlns="" id="{00000000-0008-0000-0500-00005D080000}"/>
            </a:ext>
          </a:extLst>
        </xdr:cNvPr>
        <xdr:cNvSpPr>
          <a:spLocks noChangeShapeType="1"/>
        </xdr:cNvSpPr>
      </xdr:nvSpPr>
      <xdr:spPr bwMode="auto">
        <a:xfrm>
          <a:off x="4905375" y="1376362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106</xdr:row>
      <xdr:rowOff>57150</xdr:rowOff>
    </xdr:from>
    <xdr:to>
      <xdr:col>3</xdr:col>
      <xdr:colOff>0</xdr:colOff>
      <xdr:row>107</xdr:row>
      <xdr:rowOff>66675</xdr:rowOff>
    </xdr:to>
    <xdr:sp macro="" textlink="">
      <xdr:nvSpPr>
        <xdr:cNvPr id="2142" name="Line 94">
          <a:extLst>
            <a:ext uri="{FF2B5EF4-FFF2-40B4-BE49-F238E27FC236}">
              <a16:creationId xmlns:a16="http://schemas.microsoft.com/office/drawing/2014/main" xmlns="" id="{00000000-0008-0000-0500-00005E080000}"/>
            </a:ext>
          </a:extLst>
        </xdr:cNvPr>
        <xdr:cNvSpPr>
          <a:spLocks noChangeShapeType="1"/>
        </xdr:cNvSpPr>
      </xdr:nvSpPr>
      <xdr:spPr bwMode="auto">
        <a:xfrm flipV="1">
          <a:off x="1724025" y="1732597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107</xdr:row>
      <xdr:rowOff>57150</xdr:rowOff>
    </xdr:from>
    <xdr:to>
      <xdr:col>3</xdr:col>
      <xdr:colOff>9525</xdr:colOff>
      <xdr:row>108</xdr:row>
      <xdr:rowOff>85725</xdr:rowOff>
    </xdr:to>
    <xdr:sp macro="" textlink="">
      <xdr:nvSpPr>
        <xdr:cNvPr id="2143" name="Line 95">
          <a:extLst>
            <a:ext uri="{FF2B5EF4-FFF2-40B4-BE49-F238E27FC236}">
              <a16:creationId xmlns:a16="http://schemas.microsoft.com/office/drawing/2014/main" xmlns="" id="{00000000-0008-0000-0500-00005F080000}"/>
            </a:ext>
          </a:extLst>
        </xdr:cNvPr>
        <xdr:cNvSpPr>
          <a:spLocks noChangeShapeType="1"/>
        </xdr:cNvSpPr>
      </xdr:nvSpPr>
      <xdr:spPr bwMode="auto">
        <a:xfrm>
          <a:off x="1743075" y="1748790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101</xdr:row>
      <xdr:rowOff>57150</xdr:rowOff>
    </xdr:from>
    <xdr:to>
      <xdr:col>3</xdr:col>
      <xdr:colOff>0</xdr:colOff>
      <xdr:row>102</xdr:row>
      <xdr:rowOff>66675</xdr:rowOff>
    </xdr:to>
    <xdr:sp macro="" textlink="">
      <xdr:nvSpPr>
        <xdr:cNvPr id="2144" name="Line 96">
          <a:extLst>
            <a:ext uri="{FF2B5EF4-FFF2-40B4-BE49-F238E27FC236}">
              <a16:creationId xmlns:a16="http://schemas.microsoft.com/office/drawing/2014/main" xmlns="" id="{00000000-0008-0000-0500-000060080000}"/>
            </a:ext>
          </a:extLst>
        </xdr:cNvPr>
        <xdr:cNvSpPr>
          <a:spLocks noChangeShapeType="1"/>
        </xdr:cNvSpPr>
      </xdr:nvSpPr>
      <xdr:spPr bwMode="auto">
        <a:xfrm flipV="1">
          <a:off x="1724025" y="1651635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102</xdr:row>
      <xdr:rowOff>57150</xdr:rowOff>
    </xdr:from>
    <xdr:to>
      <xdr:col>3</xdr:col>
      <xdr:colOff>9525</xdr:colOff>
      <xdr:row>103</xdr:row>
      <xdr:rowOff>85725</xdr:rowOff>
    </xdr:to>
    <xdr:sp macro="" textlink="">
      <xdr:nvSpPr>
        <xdr:cNvPr id="2145" name="Line 97">
          <a:extLst>
            <a:ext uri="{FF2B5EF4-FFF2-40B4-BE49-F238E27FC236}">
              <a16:creationId xmlns:a16="http://schemas.microsoft.com/office/drawing/2014/main" xmlns="" id="{00000000-0008-0000-0500-000061080000}"/>
            </a:ext>
          </a:extLst>
        </xdr:cNvPr>
        <xdr:cNvSpPr>
          <a:spLocks noChangeShapeType="1"/>
        </xdr:cNvSpPr>
      </xdr:nvSpPr>
      <xdr:spPr bwMode="auto">
        <a:xfrm>
          <a:off x="1743075" y="1667827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101</xdr:row>
      <xdr:rowOff>57150</xdr:rowOff>
    </xdr:from>
    <xdr:to>
      <xdr:col>7</xdr:col>
      <xdr:colOff>0</xdr:colOff>
      <xdr:row>102</xdr:row>
      <xdr:rowOff>66675</xdr:rowOff>
    </xdr:to>
    <xdr:sp macro="" textlink="">
      <xdr:nvSpPr>
        <xdr:cNvPr id="2146" name="Line 98">
          <a:extLst>
            <a:ext uri="{FF2B5EF4-FFF2-40B4-BE49-F238E27FC236}">
              <a16:creationId xmlns:a16="http://schemas.microsoft.com/office/drawing/2014/main" xmlns="" id="{00000000-0008-0000-0500-000062080000}"/>
            </a:ext>
          </a:extLst>
        </xdr:cNvPr>
        <xdr:cNvSpPr>
          <a:spLocks noChangeShapeType="1"/>
        </xdr:cNvSpPr>
      </xdr:nvSpPr>
      <xdr:spPr bwMode="auto">
        <a:xfrm flipV="1">
          <a:off x="4886325" y="1651635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102</xdr:row>
      <xdr:rowOff>57150</xdr:rowOff>
    </xdr:from>
    <xdr:to>
      <xdr:col>7</xdr:col>
      <xdr:colOff>9525</xdr:colOff>
      <xdr:row>103</xdr:row>
      <xdr:rowOff>85725</xdr:rowOff>
    </xdr:to>
    <xdr:sp macro="" textlink="">
      <xdr:nvSpPr>
        <xdr:cNvPr id="2147" name="Line 99">
          <a:extLst>
            <a:ext uri="{FF2B5EF4-FFF2-40B4-BE49-F238E27FC236}">
              <a16:creationId xmlns:a16="http://schemas.microsoft.com/office/drawing/2014/main" xmlns="" id="{00000000-0008-0000-0500-000063080000}"/>
            </a:ext>
          </a:extLst>
        </xdr:cNvPr>
        <xdr:cNvSpPr>
          <a:spLocks noChangeShapeType="1"/>
        </xdr:cNvSpPr>
      </xdr:nvSpPr>
      <xdr:spPr bwMode="auto">
        <a:xfrm>
          <a:off x="4905375" y="1667827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124</xdr:row>
      <xdr:rowOff>57150</xdr:rowOff>
    </xdr:from>
    <xdr:to>
      <xdr:col>3</xdr:col>
      <xdr:colOff>0</xdr:colOff>
      <xdr:row>125</xdr:row>
      <xdr:rowOff>66675</xdr:rowOff>
    </xdr:to>
    <xdr:sp macro="" textlink="">
      <xdr:nvSpPr>
        <xdr:cNvPr id="2148" name="Line 100">
          <a:extLst>
            <a:ext uri="{FF2B5EF4-FFF2-40B4-BE49-F238E27FC236}">
              <a16:creationId xmlns:a16="http://schemas.microsoft.com/office/drawing/2014/main" xmlns="" id="{00000000-0008-0000-0500-000064080000}"/>
            </a:ext>
          </a:extLst>
        </xdr:cNvPr>
        <xdr:cNvSpPr>
          <a:spLocks noChangeShapeType="1"/>
        </xdr:cNvSpPr>
      </xdr:nvSpPr>
      <xdr:spPr bwMode="auto">
        <a:xfrm flipV="1">
          <a:off x="1724025" y="202406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125</xdr:row>
      <xdr:rowOff>57150</xdr:rowOff>
    </xdr:from>
    <xdr:to>
      <xdr:col>3</xdr:col>
      <xdr:colOff>9525</xdr:colOff>
      <xdr:row>126</xdr:row>
      <xdr:rowOff>85725</xdr:rowOff>
    </xdr:to>
    <xdr:sp macro="" textlink="">
      <xdr:nvSpPr>
        <xdr:cNvPr id="2149" name="Line 101">
          <a:extLst>
            <a:ext uri="{FF2B5EF4-FFF2-40B4-BE49-F238E27FC236}">
              <a16:creationId xmlns:a16="http://schemas.microsoft.com/office/drawing/2014/main" xmlns="" id="{00000000-0008-0000-0500-000065080000}"/>
            </a:ext>
          </a:extLst>
        </xdr:cNvPr>
        <xdr:cNvSpPr>
          <a:spLocks noChangeShapeType="1"/>
        </xdr:cNvSpPr>
      </xdr:nvSpPr>
      <xdr:spPr bwMode="auto">
        <a:xfrm>
          <a:off x="1743075" y="2040255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119</xdr:row>
      <xdr:rowOff>57150</xdr:rowOff>
    </xdr:from>
    <xdr:to>
      <xdr:col>3</xdr:col>
      <xdr:colOff>0</xdr:colOff>
      <xdr:row>120</xdr:row>
      <xdr:rowOff>66675</xdr:rowOff>
    </xdr:to>
    <xdr:sp macro="" textlink="">
      <xdr:nvSpPr>
        <xdr:cNvPr id="2150" name="Line 102">
          <a:extLst>
            <a:ext uri="{FF2B5EF4-FFF2-40B4-BE49-F238E27FC236}">
              <a16:creationId xmlns:a16="http://schemas.microsoft.com/office/drawing/2014/main" xmlns="" id="{00000000-0008-0000-0500-000066080000}"/>
            </a:ext>
          </a:extLst>
        </xdr:cNvPr>
        <xdr:cNvSpPr>
          <a:spLocks noChangeShapeType="1"/>
        </xdr:cNvSpPr>
      </xdr:nvSpPr>
      <xdr:spPr bwMode="auto">
        <a:xfrm flipV="1">
          <a:off x="1724025" y="194310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120</xdr:row>
      <xdr:rowOff>57150</xdr:rowOff>
    </xdr:from>
    <xdr:to>
      <xdr:col>3</xdr:col>
      <xdr:colOff>9525</xdr:colOff>
      <xdr:row>121</xdr:row>
      <xdr:rowOff>85725</xdr:rowOff>
    </xdr:to>
    <xdr:sp macro="" textlink="">
      <xdr:nvSpPr>
        <xdr:cNvPr id="2151" name="Line 103">
          <a:extLst>
            <a:ext uri="{FF2B5EF4-FFF2-40B4-BE49-F238E27FC236}">
              <a16:creationId xmlns:a16="http://schemas.microsoft.com/office/drawing/2014/main" xmlns="" id="{00000000-0008-0000-0500-000067080000}"/>
            </a:ext>
          </a:extLst>
        </xdr:cNvPr>
        <xdr:cNvSpPr>
          <a:spLocks noChangeShapeType="1"/>
        </xdr:cNvSpPr>
      </xdr:nvSpPr>
      <xdr:spPr bwMode="auto">
        <a:xfrm>
          <a:off x="1743075" y="1959292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119</xdr:row>
      <xdr:rowOff>57150</xdr:rowOff>
    </xdr:from>
    <xdr:to>
      <xdr:col>7</xdr:col>
      <xdr:colOff>0</xdr:colOff>
      <xdr:row>120</xdr:row>
      <xdr:rowOff>66675</xdr:rowOff>
    </xdr:to>
    <xdr:sp macro="" textlink="">
      <xdr:nvSpPr>
        <xdr:cNvPr id="2152" name="Line 104">
          <a:extLst>
            <a:ext uri="{FF2B5EF4-FFF2-40B4-BE49-F238E27FC236}">
              <a16:creationId xmlns:a16="http://schemas.microsoft.com/office/drawing/2014/main" xmlns="" id="{00000000-0008-0000-0500-000068080000}"/>
            </a:ext>
          </a:extLst>
        </xdr:cNvPr>
        <xdr:cNvSpPr>
          <a:spLocks noChangeShapeType="1"/>
        </xdr:cNvSpPr>
      </xdr:nvSpPr>
      <xdr:spPr bwMode="auto">
        <a:xfrm flipV="1">
          <a:off x="4886325" y="194310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120</xdr:row>
      <xdr:rowOff>57150</xdr:rowOff>
    </xdr:from>
    <xdr:to>
      <xdr:col>7</xdr:col>
      <xdr:colOff>9525</xdr:colOff>
      <xdr:row>121</xdr:row>
      <xdr:rowOff>85725</xdr:rowOff>
    </xdr:to>
    <xdr:sp macro="" textlink="">
      <xdr:nvSpPr>
        <xdr:cNvPr id="2153" name="Line 105">
          <a:extLst>
            <a:ext uri="{FF2B5EF4-FFF2-40B4-BE49-F238E27FC236}">
              <a16:creationId xmlns:a16="http://schemas.microsoft.com/office/drawing/2014/main" xmlns="" id="{00000000-0008-0000-0500-000069080000}"/>
            </a:ext>
          </a:extLst>
        </xdr:cNvPr>
        <xdr:cNvSpPr>
          <a:spLocks noChangeShapeType="1"/>
        </xdr:cNvSpPr>
      </xdr:nvSpPr>
      <xdr:spPr bwMode="auto">
        <a:xfrm>
          <a:off x="4905375" y="1959292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314325</xdr:colOff>
      <xdr:row>88</xdr:row>
      <xdr:rowOff>104775</xdr:rowOff>
    </xdr:from>
    <xdr:to>
      <xdr:col>7</xdr:col>
      <xdr:colOff>361950</xdr:colOff>
      <xdr:row>95</xdr:row>
      <xdr:rowOff>76200</xdr:rowOff>
    </xdr:to>
    <xdr:sp macro="" textlink="">
      <xdr:nvSpPr>
        <xdr:cNvPr id="2154" name="Text Box 106">
          <a:extLst>
            <a:ext uri="{FF2B5EF4-FFF2-40B4-BE49-F238E27FC236}">
              <a16:creationId xmlns:a16="http://schemas.microsoft.com/office/drawing/2014/main" xmlns="" id="{00000000-0008-0000-0500-00006A080000}"/>
            </a:ext>
          </a:extLst>
        </xdr:cNvPr>
        <xdr:cNvSpPr txBox="1">
          <a:spLocks noChangeArrowheads="1"/>
        </xdr:cNvSpPr>
      </xdr:nvSpPr>
      <xdr:spPr bwMode="auto">
        <a:xfrm>
          <a:off x="3857625" y="14458950"/>
          <a:ext cx="1990725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There's actually no need to do any calculations for ???-1:  The price ???-1 is the value of a security which has </a:t>
          </a:r>
          <a:r>
            <a:rPr lang="en-US" sz="1000" b="0" i="0" u="sng" strike="noStrike">
              <a:solidFill>
                <a:srgbClr val="000000"/>
              </a:solidFill>
              <a:latin typeface="Arial"/>
              <a:cs typeface="Arial"/>
            </a:rPr>
            <a:t>zero payoffs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one period hence.  By any logic this price should be zero.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76200</xdr:rowOff>
    </xdr:from>
    <xdr:to>
      <xdr:col>2</xdr:col>
      <xdr:colOff>0</xdr:colOff>
      <xdr:row>11</xdr:row>
      <xdr:rowOff>85725</xdr:rowOff>
    </xdr:to>
    <xdr:sp macro="" textlink="">
      <xdr:nvSpPr>
        <xdr:cNvPr id="13313" name="Line 1">
          <a:extLst>
            <a:ext uri="{FF2B5EF4-FFF2-40B4-BE49-F238E27FC236}">
              <a16:creationId xmlns:a16="http://schemas.microsoft.com/office/drawing/2014/main" xmlns="" id="{00000000-0008-0000-0600-000001340000}"/>
            </a:ext>
          </a:extLst>
        </xdr:cNvPr>
        <xdr:cNvSpPr>
          <a:spLocks noChangeShapeType="1"/>
        </xdr:cNvSpPr>
      </xdr:nvSpPr>
      <xdr:spPr bwMode="auto">
        <a:xfrm flipV="1">
          <a:off x="1552575" y="1733550"/>
          <a:ext cx="6096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</xdr:row>
      <xdr:rowOff>95250</xdr:rowOff>
    </xdr:from>
    <xdr:to>
      <xdr:col>2</xdr:col>
      <xdr:colOff>9525</xdr:colOff>
      <xdr:row>12</xdr:row>
      <xdr:rowOff>85725</xdr:rowOff>
    </xdr:to>
    <xdr:sp macro="" textlink="">
      <xdr:nvSpPr>
        <xdr:cNvPr id="13314" name="Line 2">
          <a:extLst>
            <a:ext uri="{FF2B5EF4-FFF2-40B4-BE49-F238E27FC236}">
              <a16:creationId xmlns:a16="http://schemas.microsoft.com/office/drawing/2014/main" xmlns="" id="{00000000-0008-0000-0600-000002340000}"/>
            </a:ext>
          </a:extLst>
        </xdr:cNvPr>
        <xdr:cNvSpPr>
          <a:spLocks noChangeShapeType="1"/>
        </xdr:cNvSpPr>
      </xdr:nvSpPr>
      <xdr:spPr bwMode="auto">
        <a:xfrm>
          <a:off x="1552575" y="1914525"/>
          <a:ext cx="6191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10</xdr:row>
      <xdr:rowOff>57150</xdr:rowOff>
    </xdr:from>
    <xdr:to>
      <xdr:col>8</xdr:col>
      <xdr:colOff>0</xdr:colOff>
      <xdr:row>11</xdr:row>
      <xdr:rowOff>95250</xdr:rowOff>
    </xdr:to>
    <xdr:sp macro="" textlink="">
      <xdr:nvSpPr>
        <xdr:cNvPr id="13315" name="Line 3">
          <a:extLst>
            <a:ext uri="{FF2B5EF4-FFF2-40B4-BE49-F238E27FC236}">
              <a16:creationId xmlns:a16="http://schemas.microsoft.com/office/drawing/2014/main" xmlns="" id="{00000000-0008-0000-0600-000003340000}"/>
            </a:ext>
          </a:extLst>
        </xdr:cNvPr>
        <xdr:cNvSpPr>
          <a:spLocks noChangeShapeType="1"/>
        </xdr:cNvSpPr>
      </xdr:nvSpPr>
      <xdr:spPr bwMode="auto">
        <a:xfrm flipV="1">
          <a:off x="5915025" y="1714500"/>
          <a:ext cx="6000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104775</xdr:rowOff>
    </xdr:from>
    <xdr:to>
      <xdr:col>7</xdr:col>
      <xdr:colOff>600075</xdr:colOff>
      <xdr:row>12</xdr:row>
      <xdr:rowOff>95250</xdr:rowOff>
    </xdr:to>
    <xdr:sp macro="" textlink="">
      <xdr:nvSpPr>
        <xdr:cNvPr id="13316" name="Line 4">
          <a:extLst>
            <a:ext uri="{FF2B5EF4-FFF2-40B4-BE49-F238E27FC236}">
              <a16:creationId xmlns:a16="http://schemas.microsoft.com/office/drawing/2014/main" xmlns="" id="{00000000-0008-0000-0600-000004340000}"/>
            </a:ext>
          </a:extLst>
        </xdr:cNvPr>
        <xdr:cNvSpPr>
          <a:spLocks noChangeShapeType="1"/>
        </xdr:cNvSpPr>
      </xdr:nvSpPr>
      <xdr:spPr bwMode="auto">
        <a:xfrm>
          <a:off x="5905500" y="1924050"/>
          <a:ext cx="60007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76200</xdr:rowOff>
    </xdr:from>
    <xdr:to>
      <xdr:col>2</xdr:col>
      <xdr:colOff>0</xdr:colOff>
      <xdr:row>18</xdr:row>
      <xdr:rowOff>85725</xdr:rowOff>
    </xdr:to>
    <xdr:sp macro="" textlink="">
      <xdr:nvSpPr>
        <xdr:cNvPr id="13317" name="Line 5">
          <a:extLst>
            <a:ext uri="{FF2B5EF4-FFF2-40B4-BE49-F238E27FC236}">
              <a16:creationId xmlns:a16="http://schemas.microsoft.com/office/drawing/2014/main" xmlns="" id="{00000000-0008-0000-0600-000005340000}"/>
            </a:ext>
          </a:extLst>
        </xdr:cNvPr>
        <xdr:cNvSpPr>
          <a:spLocks noChangeShapeType="1"/>
        </xdr:cNvSpPr>
      </xdr:nvSpPr>
      <xdr:spPr bwMode="auto">
        <a:xfrm flipV="1">
          <a:off x="1552575" y="2867025"/>
          <a:ext cx="6096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18</xdr:row>
      <xdr:rowOff>95250</xdr:rowOff>
    </xdr:from>
    <xdr:to>
      <xdr:col>2</xdr:col>
      <xdr:colOff>9525</xdr:colOff>
      <xdr:row>19</xdr:row>
      <xdr:rowOff>85725</xdr:rowOff>
    </xdr:to>
    <xdr:sp macro="" textlink="">
      <xdr:nvSpPr>
        <xdr:cNvPr id="13318" name="Line 6">
          <a:extLst>
            <a:ext uri="{FF2B5EF4-FFF2-40B4-BE49-F238E27FC236}">
              <a16:creationId xmlns:a16="http://schemas.microsoft.com/office/drawing/2014/main" xmlns="" id="{00000000-0008-0000-0600-000006340000}"/>
            </a:ext>
          </a:extLst>
        </xdr:cNvPr>
        <xdr:cNvSpPr>
          <a:spLocks noChangeShapeType="1"/>
        </xdr:cNvSpPr>
      </xdr:nvSpPr>
      <xdr:spPr bwMode="auto">
        <a:xfrm>
          <a:off x="1552575" y="3048000"/>
          <a:ext cx="6191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221</xdr:row>
      <xdr:rowOff>0</xdr:rowOff>
    </xdr:from>
    <xdr:to>
      <xdr:col>2</xdr:col>
      <xdr:colOff>600075</xdr:colOff>
      <xdr:row>221</xdr:row>
      <xdr:rowOff>0</xdr:rowOff>
    </xdr:to>
    <xdr:sp macro="" textlink="">
      <xdr:nvSpPr>
        <xdr:cNvPr id="13319" name="Line 7">
          <a:extLst>
            <a:ext uri="{FF2B5EF4-FFF2-40B4-BE49-F238E27FC236}">
              <a16:creationId xmlns:a16="http://schemas.microsoft.com/office/drawing/2014/main" xmlns="" id="{00000000-0008-0000-0600-000007340000}"/>
            </a:ext>
          </a:extLst>
        </xdr:cNvPr>
        <xdr:cNvSpPr>
          <a:spLocks noChangeShapeType="1"/>
        </xdr:cNvSpPr>
      </xdr:nvSpPr>
      <xdr:spPr bwMode="auto">
        <a:xfrm flipV="1">
          <a:off x="2162175" y="358235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221</xdr:row>
      <xdr:rowOff>0</xdr:rowOff>
    </xdr:from>
    <xdr:to>
      <xdr:col>7</xdr:col>
      <xdr:colOff>0</xdr:colOff>
      <xdr:row>221</xdr:row>
      <xdr:rowOff>0</xdr:rowOff>
    </xdr:to>
    <xdr:sp macro="" textlink="">
      <xdr:nvSpPr>
        <xdr:cNvPr id="13320" name="Line 8">
          <a:extLst>
            <a:ext uri="{FF2B5EF4-FFF2-40B4-BE49-F238E27FC236}">
              <a16:creationId xmlns:a16="http://schemas.microsoft.com/office/drawing/2014/main" xmlns="" id="{00000000-0008-0000-0600-000008340000}"/>
            </a:ext>
          </a:extLst>
        </xdr:cNvPr>
        <xdr:cNvSpPr>
          <a:spLocks noChangeShapeType="1"/>
        </xdr:cNvSpPr>
      </xdr:nvSpPr>
      <xdr:spPr bwMode="auto">
        <a:xfrm flipV="1">
          <a:off x="5295900" y="35823525"/>
          <a:ext cx="609600" cy="0"/>
        </a:xfrm>
        <a:prstGeom prst="line">
          <a:avLst/>
        </a:prstGeom>
        <a:noFill/>
        <a:ln w="1">
          <a:solidFill>
            <a:srgbClr val="FFFFFF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221</xdr:row>
      <xdr:rowOff>0</xdr:rowOff>
    </xdr:from>
    <xdr:to>
      <xdr:col>9</xdr:col>
      <xdr:colOff>0</xdr:colOff>
      <xdr:row>221</xdr:row>
      <xdr:rowOff>0</xdr:rowOff>
    </xdr:to>
    <xdr:sp macro="" textlink="">
      <xdr:nvSpPr>
        <xdr:cNvPr id="13321" name="Line 9">
          <a:extLst>
            <a:ext uri="{FF2B5EF4-FFF2-40B4-BE49-F238E27FC236}">
              <a16:creationId xmlns:a16="http://schemas.microsoft.com/office/drawing/2014/main" xmlns="" id="{00000000-0008-0000-0600-000009340000}"/>
            </a:ext>
          </a:extLst>
        </xdr:cNvPr>
        <xdr:cNvSpPr>
          <a:spLocks noChangeShapeType="1"/>
        </xdr:cNvSpPr>
      </xdr:nvSpPr>
      <xdr:spPr bwMode="auto">
        <a:xfrm flipV="1">
          <a:off x="6515100" y="358235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600075</xdr:colOff>
      <xdr:row>221</xdr:row>
      <xdr:rowOff>0</xdr:rowOff>
    </xdr:from>
    <xdr:to>
      <xdr:col>9</xdr:col>
      <xdr:colOff>0</xdr:colOff>
      <xdr:row>221</xdr:row>
      <xdr:rowOff>0</xdr:rowOff>
    </xdr:to>
    <xdr:sp macro="" textlink="">
      <xdr:nvSpPr>
        <xdr:cNvPr id="13322" name="Line 10">
          <a:extLst>
            <a:ext uri="{FF2B5EF4-FFF2-40B4-BE49-F238E27FC236}">
              <a16:creationId xmlns:a16="http://schemas.microsoft.com/office/drawing/2014/main" xmlns="" id="{00000000-0008-0000-0600-00000A340000}"/>
            </a:ext>
          </a:extLst>
        </xdr:cNvPr>
        <xdr:cNvSpPr>
          <a:spLocks noChangeShapeType="1"/>
        </xdr:cNvSpPr>
      </xdr:nvSpPr>
      <xdr:spPr bwMode="auto">
        <a:xfrm>
          <a:off x="6505575" y="358235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221</xdr:row>
      <xdr:rowOff>0</xdr:rowOff>
    </xdr:from>
    <xdr:to>
      <xdr:col>8</xdr:col>
      <xdr:colOff>600075</xdr:colOff>
      <xdr:row>221</xdr:row>
      <xdr:rowOff>0</xdr:rowOff>
    </xdr:to>
    <xdr:sp macro="" textlink="">
      <xdr:nvSpPr>
        <xdr:cNvPr id="13323" name="Line 11">
          <a:extLst>
            <a:ext uri="{FF2B5EF4-FFF2-40B4-BE49-F238E27FC236}">
              <a16:creationId xmlns:a16="http://schemas.microsoft.com/office/drawing/2014/main" xmlns="" id="{00000000-0008-0000-0600-00000B340000}"/>
            </a:ext>
          </a:extLst>
        </xdr:cNvPr>
        <xdr:cNvSpPr>
          <a:spLocks noChangeShapeType="1"/>
        </xdr:cNvSpPr>
      </xdr:nvSpPr>
      <xdr:spPr bwMode="auto">
        <a:xfrm flipV="1">
          <a:off x="6515100" y="358235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9</xdr:row>
      <xdr:rowOff>57150</xdr:rowOff>
    </xdr:from>
    <xdr:to>
      <xdr:col>4</xdr:col>
      <xdr:colOff>0</xdr:colOff>
      <xdr:row>10</xdr:row>
      <xdr:rowOff>66675</xdr:rowOff>
    </xdr:to>
    <xdr:sp macro="" textlink="">
      <xdr:nvSpPr>
        <xdr:cNvPr id="13324" name="Line 12">
          <a:extLst>
            <a:ext uri="{FF2B5EF4-FFF2-40B4-BE49-F238E27FC236}">
              <a16:creationId xmlns:a16="http://schemas.microsoft.com/office/drawing/2014/main" xmlns="" id="{00000000-0008-0000-0600-00000C340000}"/>
            </a:ext>
          </a:extLst>
        </xdr:cNvPr>
        <xdr:cNvSpPr>
          <a:spLocks noChangeShapeType="1"/>
        </xdr:cNvSpPr>
      </xdr:nvSpPr>
      <xdr:spPr bwMode="auto">
        <a:xfrm flipV="1">
          <a:off x="2781300" y="155257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10</xdr:row>
      <xdr:rowOff>57150</xdr:rowOff>
    </xdr:from>
    <xdr:to>
      <xdr:col>4</xdr:col>
      <xdr:colOff>9525</xdr:colOff>
      <xdr:row>11</xdr:row>
      <xdr:rowOff>85725</xdr:rowOff>
    </xdr:to>
    <xdr:sp macro="" textlink="">
      <xdr:nvSpPr>
        <xdr:cNvPr id="13325" name="Line 13">
          <a:extLst>
            <a:ext uri="{FF2B5EF4-FFF2-40B4-BE49-F238E27FC236}">
              <a16:creationId xmlns:a16="http://schemas.microsoft.com/office/drawing/2014/main" xmlns="" id="{00000000-0008-0000-0600-00000D340000}"/>
            </a:ext>
          </a:extLst>
        </xdr:cNvPr>
        <xdr:cNvSpPr>
          <a:spLocks noChangeShapeType="1"/>
        </xdr:cNvSpPr>
      </xdr:nvSpPr>
      <xdr:spPr bwMode="auto">
        <a:xfrm>
          <a:off x="2800350" y="171450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95250</xdr:rowOff>
    </xdr:from>
    <xdr:to>
      <xdr:col>3</xdr:col>
      <xdr:colOff>600075</xdr:colOff>
      <xdr:row>12</xdr:row>
      <xdr:rowOff>104775</xdr:rowOff>
    </xdr:to>
    <xdr:sp macro="" textlink="">
      <xdr:nvSpPr>
        <xdr:cNvPr id="13326" name="Line 14">
          <a:extLst>
            <a:ext uri="{FF2B5EF4-FFF2-40B4-BE49-F238E27FC236}">
              <a16:creationId xmlns:a16="http://schemas.microsoft.com/office/drawing/2014/main" xmlns="" id="{00000000-0008-0000-0600-00000E340000}"/>
            </a:ext>
          </a:extLst>
        </xdr:cNvPr>
        <xdr:cNvSpPr>
          <a:spLocks noChangeShapeType="1"/>
        </xdr:cNvSpPr>
      </xdr:nvSpPr>
      <xdr:spPr bwMode="auto">
        <a:xfrm flipV="1">
          <a:off x="2771775" y="19145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104775</xdr:rowOff>
    </xdr:from>
    <xdr:to>
      <xdr:col>4</xdr:col>
      <xdr:colOff>0</xdr:colOff>
      <xdr:row>13</xdr:row>
      <xdr:rowOff>95250</xdr:rowOff>
    </xdr:to>
    <xdr:sp macro="" textlink="">
      <xdr:nvSpPr>
        <xdr:cNvPr id="13327" name="Line 15">
          <a:extLst>
            <a:ext uri="{FF2B5EF4-FFF2-40B4-BE49-F238E27FC236}">
              <a16:creationId xmlns:a16="http://schemas.microsoft.com/office/drawing/2014/main" xmlns="" id="{00000000-0008-0000-0600-00000F340000}"/>
            </a:ext>
          </a:extLst>
        </xdr:cNvPr>
        <xdr:cNvSpPr>
          <a:spLocks noChangeShapeType="1"/>
        </xdr:cNvSpPr>
      </xdr:nvSpPr>
      <xdr:spPr bwMode="auto">
        <a:xfrm>
          <a:off x="2771775" y="2085975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9</xdr:row>
      <xdr:rowOff>57150</xdr:rowOff>
    </xdr:from>
    <xdr:to>
      <xdr:col>10</xdr:col>
      <xdr:colOff>0</xdr:colOff>
      <xdr:row>10</xdr:row>
      <xdr:rowOff>66675</xdr:rowOff>
    </xdr:to>
    <xdr:sp macro="" textlink="">
      <xdr:nvSpPr>
        <xdr:cNvPr id="13328" name="Line 16">
          <a:extLst>
            <a:ext uri="{FF2B5EF4-FFF2-40B4-BE49-F238E27FC236}">
              <a16:creationId xmlns:a16="http://schemas.microsoft.com/office/drawing/2014/main" xmlns="" id="{00000000-0008-0000-0600-000010340000}"/>
            </a:ext>
          </a:extLst>
        </xdr:cNvPr>
        <xdr:cNvSpPr>
          <a:spLocks noChangeShapeType="1"/>
        </xdr:cNvSpPr>
      </xdr:nvSpPr>
      <xdr:spPr bwMode="auto">
        <a:xfrm flipV="1">
          <a:off x="7134225" y="155257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10</xdr:row>
      <xdr:rowOff>57150</xdr:rowOff>
    </xdr:from>
    <xdr:to>
      <xdr:col>10</xdr:col>
      <xdr:colOff>9525</xdr:colOff>
      <xdr:row>11</xdr:row>
      <xdr:rowOff>85725</xdr:rowOff>
    </xdr:to>
    <xdr:sp macro="" textlink="">
      <xdr:nvSpPr>
        <xdr:cNvPr id="13329" name="Line 17">
          <a:extLst>
            <a:ext uri="{FF2B5EF4-FFF2-40B4-BE49-F238E27FC236}">
              <a16:creationId xmlns:a16="http://schemas.microsoft.com/office/drawing/2014/main" xmlns="" id="{00000000-0008-0000-0600-000011340000}"/>
            </a:ext>
          </a:extLst>
        </xdr:cNvPr>
        <xdr:cNvSpPr>
          <a:spLocks noChangeShapeType="1"/>
        </xdr:cNvSpPr>
      </xdr:nvSpPr>
      <xdr:spPr bwMode="auto">
        <a:xfrm>
          <a:off x="7153275" y="171450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95250</xdr:rowOff>
    </xdr:from>
    <xdr:to>
      <xdr:col>9</xdr:col>
      <xdr:colOff>600075</xdr:colOff>
      <xdr:row>12</xdr:row>
      <xdr:rowOff>104775</xdr:rowOff>
    </xdr:to>
    <xdr:sp macro="" textlink="">
      <xdr:nvSpPr>
        <xdr:cNvPr id="13330" name="Line 18">
          <a:extLst>
            <a:ext uri="{FF2B5EF4-FFF2-40B4-BE49-F238E27FC236}">
              <a16:creationId xmlns:a16="http://schemas.microsoft.com/office/drawing/2014/main" xmlns="" id="{00000000-0008-0000-0600-000012340000}"/>
            </a:ext>
          </a:extLst>
        </xdr:cNvPr>
        <xdr:cNvSpPr>
          <a:spLocks noChangeShapeType="1"/>
        </xdr:cNvSpPr>
      </xdr:nvSpPr>
      <xdr:spPr bwMode="auto">
        <a:xfrm flipV="1">
          <a:off x="7124700" y="19145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104775</xdr:rowOff>
    </xdr:from>
    <xdr:to>
      <xdr:col>10</xdr:col>
      <xdr:colOff>0</xdr:colOff>
      <xdr:row>13</xdr:row>
      <xdr:rowOff>95250</xdr:rowOff>
    </xdr:to>
    <xdr:sp macro="" textlink="">
      <xdr:nvSpPr>
        <xdr:cNvPr id="13331" name="Line 19">
          <a:extLst>
            <a:ext uri="{FF2B5EF4-FFF2-40B4-BE49-F238E27FC236}">
              <a16:creationId xmlns:a16="http://schemas.microsoft.com/office/drawing/2014/main" xmlns="" id="{00000000-0008-0000-0600-000013340000}"/>
            </a:ext>
          </a:extLst>
        </xdr:cNvPr>
        <xdr:cNvSpPr>
          <a:spLocks noChangeShapeType="1"/>
        </xdr:cNvSpPr>
      </xdr:nvSpPr>
      <xdr:spPr bwMode="auto">
        <a:xfrm>
          <a:off x="7124700" y="2085975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16</xdr:row>
      <xdr:rowOff>57150</xdr:rowOff>
    </xdr:from>
    <xdr:to>
      <xdr:col>4</xdr:col>
      <xdr:colOff>0</xdr:colOff>
      <xdr:row>17</xdr:row>
      <xdr:rowOff>66675</xdr:rowOff>
    </xdr:to>
    <xdr:sp macro="" textlink="">
      <xdr:nvSpPr>
        <xdr:cNvPr id="13332" name="Line 20">
          <a:extLst>
            <a:ext uri="{FF2B5EF4-FFF2-40B4-BE49-F238E27FC236}">
              <a16:creationId xmlns:a16="http://schemas.microsoft.com/office/drawing/2014/main" xmlns="" id="{00000000-0008-0000-0600-000014340000}"/>
            </a:ext>
          </a:extLst>
        </xdr:cNvPr>
        <xdr:cNvSpPr>
          <a:spLocks noChangeShapeType="1"/>
        </xdr:cNvSpPr>
      </xdr:nvSpPr>
      <xdr:spPr bwMode="auto">
        <a:xfrm flipV="1">
          <a:off x="2781300" y="268605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17</xdr:row>
      <xdr:rowOff>57150</xdr:rowOff>
    </xdr:from>
    <xdr:to>
      <xdr:col>4</xdr:col>
      <xdr:colOff>9525</xdr:colOff>
      <xdr:row>18</xdr:row>
      <xdr:rowOff>85725</xdr:rowOff>
    </xdr:to>
    <xdr:sp macro="" textlink="">
      <xdr:nvSpPr>
        <xdr:cNvPr id="13333" name="Line 21">
          <a:extLst>
            <a:ext uri="{FF2B5EF4-FFF2-40B4-BE49-F238E27FC236}">
              <a16:creationId xmlns:a16="http://schemas.microsoft.com/office/drawing/2014/main" xmlns="" id="{00000000-0008-0000-0600-000015340000}"/>
            </a:ext>
          </a:extLst>
        </xdr:cNvPr>
        <xdr:cNvSpPr>
          <a:spLocks noChangeShapeType="1"/>
        </xdr:cNvSpPr>
      </xdr:nvSpPr>
      <xdr:spPr bwMode="auto">
        <a:xfrm>
          <a:off x="2800350" y="284797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95250</xdr:rowOff>
    </xdr:from>
    <xdr:to>
      <xdr:col>3</xdr:col>
      <xdr:colOff>600075</xdr:colOff>
      <xdr:row>19</xdr:row>
      <xdr:rowOff>104775</xdr:rowOff>
    </xdr:to>
    <xdr:sp macro="" textlink="">
      <xdr:nvSpPr>
        <xdr:cNvPr id="13334" name="Line 22">
          <a:extLst>
            <a:ext uri="{FF2B5EF4-FFF2-40B4-BE49-F238E27FC236}">
              <a16:creationId xmlns:a16="http://schemas.microsoft.com/office/drawing/2014/main" xmlns="" id="{00000000-0008-0000-0600-000016340000}"/>
            </a:ext>
          </a:extLst>
        </xdr:cNvPr>
        <xdr:cNvSpPr>
          <a:spLocks noChangeShapeType="1"/>
        </xdr:cNvSpPr>
      </xdr:nvSpPr>
      <xdr:spPr bwMode="auto">
        <a:xfrm flipV="1">
          <a:off x="2771775" y="30480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19</xdr:row>
      <xdr:rowOff>104775</xdr:rowOff>
    </xdr:from>
    <xdr:to>
      <xdr:col>4</xdr:col>
      <xdr:colOff>0</xdr:colOff>
      <xdr:row>20</xdr:row>
      <xdr:rowOff>95250</xdr:rowOff>
    </xdr:to>
    <xdr:sp macro="" textlink="">
      <xdr:nvSpPr>
        <xdr:cNvPr id="13335" name="Line 23">
          <a:extLst>
            <a:ext uri="{FF2B5EF4-FFF2-40B4-BE49-F238E27FC236}">
              <a16:creationId xmlns:a16="http://schemas.microsoft.com/office/drawing/2014/main" xmlns="" id="{00000000-0008-0000-0600-000017340000}"/>
            </a:ext>
          </a:extLst>
        </xdr:cNvPr>
        <xdr:cNvSpPr>
          <a:spLocks noChangeShapeType="1"/>
        </xdr:cNvSpPr>
      </xdr:nvSpPr>
      <xdr:spPr bwMode="auto">
        <a:xfrm>
          <a:off x="2771775" y="3219450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31</xdr:row>
      <xdr:rowOff>57150</xdr:rowOff>
    </xdr:from>
    <xdr:to>
      <xdr:col>3</xdr:col>
      <xdr:colOff>0</xdr:colOff>
      <xdr:row>32</xdr:row>
      <xdr:rowOff>66675</xdr:rowOff>
    </xdr:to>
    <xdr:sp macro="" textlink="">
      <xdr:nvSpPr>
        <xdr:cNvPr id="13336" name="Line 24">
          <a:extLst>
            <a:ext uri="{FF2B5EF4-FFF2-40B4-BE49-F238E27FC236}">
              <a16:creationId xmlns:a16="http://schemas.microsoft.com/office/drawing/2014/main" xmlns="" id="{00000000-0008-0000-0600-000018340000}"/>
            </a:ext>
          </a:extLst>
        </xdr:cNvPr>
        <xdr:cNvSpPr>
          <a:spLocks noChangeShapeType="1"/>
        </xdr:cNvSpPr>
      </xdr:nvSpPr>
      <xdr:spPr bwMode="auto">
        <a:xfrm flipV="1">
          <a:off x="2171700" y="51149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32</xdr:row>
      <xdr:rowOff>57150</xdr:rowOff>
    </xdr:from>
    <xdr:to>
      <xdr:col>3</xdr:col>
      <xdr:colOff>9525</xdr:colOff>
      <xdr:row>33</xdr:row>
      <xdr:rowOff>85725</xdr:rowOff>
    </xdr:to>
    <xdr:sp macro="" textlink="">
      <xdr:nvSpPr>
        <xdr:cNvPr id="13337" name="Line 25">
          <a:extLst>
            <a:ext uri="{FF2B5EF4-FFF2-40B4-BE49-F238E27FC236}">
              <a16:creationId xmlns:a16="http://schemas.microsoft.com/office/drawing/2014/main" xmlns="" id="{00000000-0008-0000-0600-000019340000}"/>
            </a:ext>
          </a:extLst>
        </xdr:cNvPr>
        <xdr:cNvSpPr>
          <a:spLocks noChangeShapeType="1"/>
        </xdr:cNvSpPr>
      </xdr:nvSpPr>
      <xdr:spPr bwMode="auto">
        <a:xfrm>
          <a:off x="2190750" y="527685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26</xdr:row>
      <xdr:rowOff>57150</xdr:rowOff>
    </xdr:from>
    <xdr:to>
      <xdr:col>3</xdr:col>
      <xdr:colOff>0</xdr:colOff>
      <xdr:row>27</xdr:row>
      <xdr:rowOff>66675</xdr:rowOff>
    </xdr:to>
    <xdr:sp macro="" textlink="">
      <xdr:nvSpPr>
        <xdr:cNvPr id="13338" name="Line 26">
          <a:extLst>
            <a:ext uri="{FF2B5EF4-FFF2-40B4-BE49-F238E27FC236}">
              <a16:creationId xmlns:a16="http://schemas.microsoft.com/office/drawing/2014/main" xmlns="" id="{00000000-0008-0000-0600-00001A340000}"/>
            </a:ext>
          </a:extLst>
        </xdr:cNvPr>
        <xdr:cNvSpPr>
          <a:spLocks noChangeShapeType="1"/>
        </xdr:cNvSpPr>
      </xdr:nvSpPr>
      <xdr:spPr bwMode="auto">
        <a:xfrm flipV="1">
          <a:off x="2171700" y="43053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27</xdr:row>
      <xdr:rowOff>57150</xdr:rowOff>
    </xdr:from>
    <xdr:to>
      <xdr:col>3</xdr:col>
      <xdr:colOff>9525</xdr:colOff>
      <xdr:row>28</xdr:row>
      <xdr:rowOff>85725</xdr:rowOff>
    </xdr:to>
    <xdr:sp macro="" textlink="">
      <xdr:nvSpPr>
        <xdr:cNvPr id="13339" name="Line 27">
          <a:extLst>
            <a:ext uri="{FF2B5EF4-FFF2-40B4-BE49-F238E27FC236}">
              <a16:creationId xmlns:a16="http://schemas.microsoft.com/office/drawing/2014/main" xmlns="" id="{00000000-0008-0000-0600-00001B340000}"/>
            </a:ext>
          </a:extLst>
        </xdr:cNvPr>
        <xdr:cNvSpPr>
          <a:spLocks noChangeShapeType="1"/>
        </xdr:cNvSpPr>
      </xdr:nvSpPr>
      <xdr:spPr bwMode="auto">
        <a:xfrm>
          <a:off x="2190750" y="446722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57150</xdr:rowOff>
    </xdr:from>
    <xdr:to>
      <xdr:col>7</xdr:col>
      <xdr:colOff>0</xdr:colOff>
      <xdr:row>27</xdr:row>
      <xdr:rowOff>66675</xdr:rowOff>
    </xdr:to>
    <xdr:sp macro="" textlink="">
      <xdr:nvSpPr>
        <xdr:cNvPr id="13340" name="Line 28">
          <a:extLst>
            <a:ext uri="{FF2B5EF4-FFF2-40B4-BE49-F238E27FC236}">
              <a16:creationId xmlns:a16="http://schemas.microsoft.com/office/drawing/2014/main" xmlns="" id="{00000000-0008-0000-0600-00001C340000}"/>
            </a:ext>
          </a:extLst>
        </xdr:cNvPr>
        <xdr:cNvSpPr>
          <a:spLocks noChangeShapeType="1"/>
        </xdr:cNvSpPr>
      </xdr:nvSpPr>
      <xdr:spPr bwMode="auto">
        <a:xfrm flipV="1">
          <a:off x="5305425" y="43053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27</xdr:row>
      <xdr:rowOff>57150</xdr:rowOff>
    </xdr:from>
    <xdr:to>
      <xdr:col>7</xdr:col>
      <xdr:colOff>9525</xdr:colOff>
      <xdr:row>28</xdr:row>
      <xdr:rowOff>85725</xdr:rowOff>
    </xdr:to>
    <xdr:sp macro="" textlink="">
      <xdr:nvSpPr>
        <xdr:cNvPr id="13341" name="Line 29">
          <a:extLst>
            <a:ext uri="{FF2B5EF4-FFF2-40B4-BE49-F238E27FC236}">
              <a16:creationId xmlns:a16="http://schemas.microsoft.com/office/drawing/2014/main" xmlns="" id="{00000000-0008-0000-0600-00001D340000}"/>
            </a:ext>
          </a:extLst>
        </xdr:cNvPr>
        <xdr:cNvSpPr>
          <a:spLocks noChangeShapeType="1"/>
        </xdr:cNvSpPr>
      </xdr:nvSpPr>
      <xdr:spPr bwMode="auto">
        <a:xfrm>
          <a:off x="5324475" y="446722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49</xdr:row>
      <xdr:rowOff>57150</xdr:rowOff>
    </xdr:from>
    <xdr:to>
      <xdr:col>3</xdr:col>
      <xdr:colOff>0</xdr:colOff>
      <xdr:row>50</xdr:row>
      <xdr:rowOff>66675</xdr:rowOff>
    </xdr:to>
    <xdr:sp macro="" textlink="">
      <xdr:nvSpPr>
        <xdr:cNvPr id="13342" name="Line 30">
          <a:extLst>
            <a:ext uri="{FF2B5EF4-FFF2-40B4-BE49-F238E27FC236}">
              <a16:creationId xmlns:a16="http://schemas.microsoft.com/office/drawing/2014/main" xmlns="" id="{00000000-0008-0000-0600-00001E340000}"/>
            </a:ext>
          </a:extLst>
        </xdr:cNvPr>
        <xdr:cNvSpPr>
          <a:spLocks noChangeShapeType="1"/>
        </xdr:cNvSpPr>
      </xdr:nvSpPr>
      <xdr:spPr bwMode="auto">
        <a:xfrm flipV="1">
          <a:off x="2171700" y="802957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50</xdr:row>
      <xdr:rowOff>57150</xdr:rowOff>
    </xdr:from>
    <xdr:to>
      <xdr:col>3</xdr:col>
      <xdr:colOff>9525</xdr:colOff>
      <xdr:row>51</xdr:row>
      <xdr:rowOff>85725</xdr:rowOff>
    </xdr:to>
    <xdr:sp macro="" textlink="">
      <xdr:nvSpPr>
        <xdr:cNvPr id="13343" name="Line 31">
          <a:extLst>
            <a:ext uri="{FF2B5EF4-FFF2-40B4-BE49-F238E27FC236}">
              <a16:creationId xmlns:a16="http://schemas.microsoft.com/office/drawing/2014/main" xmlns="" id="{00000000-0008-0000-0600-00001F340000}"/>
            </a:ext>
          </a:extLst>
        </xdr:cNvPr>
        <xdr:cNvSpPr>
          <a:spLocks noChangeShapeType="1"/>
        </xdr:cNvSpPr>
      </xdr:nvSpPr>
      <xdr:spPr bwMode="auto">
        <a:xfrm>
          <a:off x="2190750" y="819150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44</xdr:row>
      <xdr:rowOff>57150</xdr:rowOff>
    </xdr:from>
    <xdr:to>
      <xdr:col>3</xdr:col>
      <xdr:colOff>0</xdr:colOff>
      <xdr:row>45</xdr:row>
      <xdr:rowOff>66675</xdr:rowOff>
    </xdr:to>
    <xdr:sp macro="" textlink="">
      <xdr:nvSpPr>
        <xdr:cNvPr id="13344" name="Line 32">
          <a:extLst>
            <a:ext uri="{FF2B5EF4-FFF2-40B4-BE49-F238E27FC236}">
              <a16:creationId xmlns:a16="http://schemas.microsoft.com/office/drawing/2014/main" xmlns="" id="{00000000-0008-0000-0600-000020340000}"/>
            </a:ext>
          </a:extLst>
        </xdr:cNvPr>
        <xdr:cNvSpPr>
          <a:spLocks noChangeShapeType="1"/>
        </xdr:cNvSpPr>
      </xdr:nvSpPr>
      <xdr:spPr bwMode="auto">
        <a:xfrm flipV="1">
          <a:off x="2171700" y="721995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45</xdr:row>
      <xdr:rowOff>57150</xdr:rowOff>
    </xdr:from>
    <xdr:to>
      <xdr:col>3</xdr:col>
      <xdr:colOff>9525</xdr:colOff>
      <xdr:row>46</xdr:row>
      <xdr:rowOff>85725</xdr:rowOff>
    </xdr:to>
    <xdr:sp macro="" textlink="">
      <xdr:nvSpPr>
        <xdr:cNvPr id="13345" name="Line 33">
          <a:extLst>
            <a:ext uri="{FF2B5EF4-FFF2-40B4-BE49-F238E27FC236}">
              <a16:creationId xmlns:a16="http://schemas.microsoft.com/office/drawing/2014/main" xmlns="" id="{00000000-0008-0000-0600-000021340000}"/>
            </a:ext>
          </a:extLst>
        </xdr:cNvPr>
        <xdr:cNvSpPr>
          <a:spLocks noChangeShapeType="1"/>
        </xdr:cNvSpPr>
      </xdr:nvSpPr>
      <xdr:spPr bwMode="auto">
        <a:xfrm>
          <a:off x="2190750" y="738187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44</xdr:row>
      <xdr:rowOff>57150</xdr:rowOff>
    </xdr:from>
    <xdr:to>
      <xdr:col>7</xdr:col>
      <xdr:colOff>0</xdr:colOff>
      <xdr:row>45</xdr:row>
      <xdr:rowOff>66675</xdr:rowOff>
    </xdr:to>
    <xdr:sp macro="" textlink="">
      <xdr:nvSpPr>
        <xdr:cNvPr id="13346" name="Line 34">
          <a:extLst>
            <a:ext uri="{FF2B5EF4-FFF2-40B4-BE49-F238E27FC236}">
              <a16:creationId xmlns:a16="http://schemas.microsoft.com/office/drawing/2014/main" xmlns="" id="{00000000-0008-0000-0600-000022340000}"/>
            </a:ext>
          </a:extLst>
        </xdr:cNvPr>
        <xdr:cNvSpPr>
          <a:spLocks noChangeShapeType="1"/>
        </xdr:cNvSpPr>
      </xdr:nvSpPr>
      <xdr:spPr bwMode="auto">
        <a:xfrm flipV="1">
          <a:off x="5305425" y="721995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45</xdr:row>
      <xdr:rowOff>57150</xdr:rowOff>
    </xdr:from>
    <xdr:to>
      <xdr:col>7</xdr:col>
      <xdr:colOff>9525</xdr:colOff>
      <xdr:row>46</xdr:row>
      <xdr:rowOff>85725</xdr:rowOff>
    </xdr:to>
    <xdr:sp macro="" textlink="">
      <xdr:nvSpPr>
        <xdr:cNvPr id="13347" name="Line 35">
          <a:extLst>
            <a:ext uri="{FF2B5EF4-FFF2-40B4-BE49-F238E27FC236}">
              <a16:creationId xmlns:a16="http://schemas.microsoft.com/office/drawing/2014/main" xmlns="" id="{00000000-0008-0000-0600-000023340000}"/>
            </a:ext>
          </a:extLst>
        </xdr:cNvPr>
        <xdr:cNvSpPr>
          <a:spLocks noChangeShapeType="1"/>
        </xdr:cNvSpPr>
      </xdr:nvSpPr>
      <xdr:spPr bwMode="auto">
        <a:xfrm>
          <a:off x="5324475" y="738187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67</xdr:row>
      <xdr:rowOff>57150</xdr:rowOff>
    </xdr:from>
    <xdr:to>
      <xdr:col>3</xdr:col>
      <xdr:colOff>0</xdr:colOff>
      <xdr:row>68</xdr:row>
      <xdr:rowOff>66675</xdr:rowOff>
    </xdr:to>
    <xdr:sp macro="" textlink="">
      <xdr:nvSpPr>
        <xdr:cNvPr id="13348" name="Line 36">
          <a:extLst>
            <a:ext uri="{FF2B5EF4-FFF2-40B4-BE49-F238E27FC236}">
              <a16:creationId xmlns:a16="http://schemas.microsoft.com/office/drawing/2014/main" xmlns="" id="{00000000-0008-0000-0600-000024340000}"/>
            </a:ext>
          </a:extLst>
        </xdr:cNvPr>
        <xdr:cNvSpPr>
          <a:spLocks noChangeShapeType="1"/>
        </xdr:cNvSpPr>
      </xdr:nvSpPr>
      <xdr:spPr bwMode="auto">
        <a:xfrm flipV="1">
          <a:off x="2171700" y="10944225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68</xdr:row>
      <xdr:rowOff>57150</xdr:rowOff>
    </xdr:from>
    <xdr:to>
      <xdr:col>3</xdr:col>
      <xdr:colOff>9525</xdr:colOff>
      <xdr:row>69</xdr:row>
      <xdr:rowOff>85725</xdr:rowOff>
    </xdr:to>
    <xdr:sp macro="" textlink="">
      <xdr:nvSpPr>
        <xdr:cNvPr id="13349" name="Line 37">
          <a:extLst>
            <a:ext uri="{FF2B5EF4-FFF2-40B4-BE49-F238E27FC236}">
              <a16:creationId xmlns:a16="http://schemas.microsoft.com/office/drawing/2014/main" xmlns="" id="{00000000-0008-0000-0600-000025340000}"/>
            </a:ext>
          </a:extLst>
        </xdr:cNvPr>
        <xdr:cNvSpPr>
          <a:spLocks noChangeShapeType="1"/>
        </xdr:cNvSpPr>
      </xdr:nvSpPr>
      <xdr:spPr bwMode="auto">
        <a:xfrm>
          <a:off x="2190750" y="11106150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62</xdr:row>
      <xdr:rowOff>57150</xdr:rowOff>
    </xdr:from>
    <xdr:to>
      <xdr:col>3</xdr:col>
      <xdr:colOff>0</xdr:colOff>
      <xdr:row>63</xdr:row>
      <xdr:rowOff>66675</xdr:rowOff>
    </xdr:to>
    <xdr:sp macro="" textlink="">
      <xdr:nvSpPr>
        <xdr:cNvPr id="13350" name="Line 38">
          <a:extLst>
            <a:ext uri="{FF2B5EF4-FFF2-40B4-BE49-F238E27FC236}">
              <a16:creationId xmlns:a16="http://schemas.microsoft.com/office/drawing/2014/main" xmlns="" id="{00000000-0008-0000-0600-000026340000}"/>
            </a:ext>
          </a:extLst>
        </xdr:cNvPr>
        <xdr:cNvSpPr>
          <a:spLocks noChangeShapeType="1"/>
        </xdr:cNvSpPr>
      </xdr:nvSpPr>
      <xdr:spPr bwMode="auto">
        <a:xfrm flipV="1">
          <a:off x="2171700" y="101346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63</xdr:row>
      <xdr:rowOff>57150</xdr:rowOff>
    </xdr:from>
    <xdr:to>
      <xdr:col>3</xdr:col>
      <xdr:colOff>9525</xdr:colOff>
      <xdr:row>64</xdr:row>
      <xdr:rowOff>85725</xdr:rowOff>
    </xdr:to>
    <xdr:sp macro="" textlink="">
      <xdr:nvSpPr>
        <xdr:cNvPr id="13351" name="Line 39">
          <a:extLst>
            <a:ext uri="{FF2B5EF4-FFF2-40B4-BE49-F238E27FC236}">
              <a16:creationId xmlns:a16="http://schemas.microsoft.com/office/drawing/2014/main" xmlns="" id="{00000000-0008-0000-0600-000027340000}"/>
            </a:ext>
          </a:extLst>
        </xdr:cNvPr>
        <xdr:cNvSpPr>
          <a:spLocks noChangeShapeType="1"/>
        </xdr:cNvSpPr>
      </xdr:nvSpPr>
      <xdr:spPr bwMode="auto">
        <a:xfrm>
          <a:off x="2190750" y="1029652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62</xdr:row>
      <xdr:rowOff>57150</xdr:rowOff>
    </xdr:from>
    <xdr:to>
      <xdr:col>7</xdr:col>
      <xdr:colOff>0</xdr:colOff>
      <xdr:row>63</xdr:row>
      <xdr:rowOff>66675</xdr:rowOff>
    </xdr:to>
    <xdr:sp macro="" textlink="">
      <xdr:nvSpPr>
        <xdr:cNvPr id="13352" name="Line 40">
          <a:extLst>
            <a:ext uri="{FF2B5EF4-FFF2-40B4-BE49-F238E27FC236}">
              <a16:creationId xmlns:a16="http://schemas.microsoft.com/office/drawing/2014/main" xmlns="" id="{00000000-0008-0000-0600-000028340000}"/>
            </a:ext>
          </a:extLst>
        </xdr:cNvPr>
        <xdr:cNvSpPr>
          <a:spLocks noChangeShapeType="1"/>
        </xdr:cNvSpPr>
      </xdr:nvSpPr>
      <xdr:spPr bwMode="auto">
        <a:xfrm flipV="1">
          <a:off x="5305425" y="101346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63</xdr:row>
      <xdr:rowOff>57150</xdr:rowOff>
    </xdr:from>
    <xdr:to>
      <xdr:col>7</xdr:col>
      <xdr:colOff>9525</xdr:colOff>
      <xdr:row>64</xdr:row>
      <xdr:rowOff>85725</xdr:rowOff>
    </xdr:to>
    <xdr:sp macro="" textlink="">
      <xdr:nvSpPr>
        <xdr:cNvPr id="13353" name="Line 41">
          <a:extLst>
            <a:ext uri="{FF2B5EF4-FFF2-40B4-BE49-F238E27FC236}">
              <a16:creationId xmlns:a16="http://schemas.microsoft.com/office/drawing/2014/main" xmlns="" id="{00000000-0008-0000-0600-000029340000}"/>
            </a:ext>
          </a:extLst>
        </xdr:cNvPr>
        <xdr:cNvSpPr>
          <a:spLocks noChangeShapeType="1"/>
        </xdr:cNvSpPr>
      </xdr:nvSpPr>
      <xdr:spPr bwMode="auto">
        <a:xfrm>
          <a:off x="5324475" y="1029652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17</xdr:row>
      <xdr:rowOff>76200</xdr:rowOff>
    </xdr:from>
    <xdr:to>
      <xdr:col>8</xdr:col>
      <xdr:colOff>0</xdr:colOff>
      <xdr:row>18</xdr:row>
      <xdr:rowOff>85725</xdr:rowOff>
    </xdr:to>
    <xdr:sp macro="" textlink="">
      <xdr:nvSpPr>
        <xdr:cNvPr id="13354" name="Line 42">
          <a:extLst>
            <a:ext uri="{FF2B5EF4-FFF2-40B4-BE49-F238E27FC236}">
              <a16:creationId xmlns:a16="http://schemas.microsoft.com/office/drawing/2014/main" xmlns="" id="{00000000-0008-0000-0600-00002A340000}"/>
            </a:ext>
          </a:extLst>
        </xdr:cNvPr>
        <xdr:cNvSpPr>
          <a:spLocks noChangeShapeType="1"/>
        </xdr:cNvSpPr>
      </xdr:nvSpPr>
      <xdr:spPr bwMode="auto">
        <a:xfrm flipV="1">
          <a:off x="5905500" y="2867025"/>
          <a:ext cx="6096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18</xdr:row>
      <xdr:rowOff>95250</xdr:rowOff>
    </xdr:from>
    <xdr:to>
      <xdr:col>8</xdr:col>
      <xdr:colOff>9525</xdr:colOff>
      <xdr:row>19</xdr:row>
      <xdr:rowOff>85725</xdr:rowOff>
    </xdr:to>
    <xdr:sp macro="" textlink="">
      <xdr:nvSpPr>
        <xdr:cNvPr id="13355" name="Line 43">
          <a:extLst>
            <a:ext uri="{FF2B5EF4-FFF2-40B4-BE49-F238E27FC236}">
              <a16:creationId xmlns:a16="http://schemas.microsoft.com/office/drawing/2014/main" xmlns="" id="{00000000-0008-0000-0600-00002B340000}"/>
            </a:ext>
          </a:extLst>
        </xdr:cNvPr>
        <xdr:cNvSpPr>
          <a:spLocks noChangeShapeType="1"/>
        </xdr:cNvSpPr>
      </xdr:nvSpPr>
      <xdr:spPr bwMode="auto">
        <a:xfrm>
          <a:off x="5905500" y="3048000"/>
          <a:ext cx="6191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16</xdr:row>
      <xdr:rowOff>57150</xdr:rowOff>
    </xdr:from>
    <xdr:to>
      <xdr:col>10</xdr:col>
      <xdr:colOff>0</xdr:colOff>
      <xdr:row>17</xdr:row>
      <xdr:rowOff>66675</xdr:rowOff>
    </xdr:to>
    <xdr:sp macro="" textlink="">
      <xdr:nvSpPr>
        <xdr:cNvPr id="13356" name="Line 44">
          <a:extLst>
            <a:ext uri="{FF2B5EF4-FFF2-40B4-BE49-F238E27FC236}">
              <a16:creationId xmlns:a16="http://schemas.microsoft.com/office/drawing/2014/main" xmlns="" id="{00000000-0008-0000-0600-00002C340000}"/>
            </a:ext>
          </a:extLst>
        </xdr:cNvPr>
        <xdr:cNvSpPr>
          <a:spLocks noChangeShapeType="1"/>
        </xdr:cNvSpPr>
      </xdr:nvSpPr>
      <xdr:spPr bwMode="auto">
        <a:xfrm flipV="1">
          <a:off x="7134225" y="268605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17</xdr:row>
      <xdr:rowOff>57150</xdr:rowOff>
    </xdr:from>
    <xdr:to>
      <xdr:col>10</xdr:col>
      <xdr:colOff>9525</xdr:colOff>
      <xdr:row>18</xdr:row>
      <xdr:rowOff>85725</xdr:rowOff>
    </xdr:to>
    <xdr:sp macro="" textlink="">
      <xdr:nvSpPr>
        <xdr:cNvPr id="13357" name="Line 45">
          <a:extLst>
            <a:ext uri="{FF2B5EF4-FFF2-40B4-BE49-F238E27FC236}">
              <a16:creationId xmlns:a16="http://schemas.microsoft.com/office/drawing/2014/main" xmlns="" id="{00000000-0008-0000-0600-00002D340000}"/>
            </a:ext>
          </a:extLst>
        </xdr:cNvPr>
        <xdr:cNvSpPr>
          <a:spLocks noChangeShapeType="1"/>
        </xdr:cNvSpPr>
      </xdr:nvSpPr>
      <xdr:spPr bwMode="auto">
        <a:xfrm>
          <a:off x="7153275" y="284797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95250</xdr:rowOff>
    </xdr:from>
    <xdr:to>
      <xdr:col>9</xdr:col>
      <xdr:colOff>600075</xdr:colOff>
      <xdr:row>19</xdr:row>
      <xdr:rowOff>104775</xdr:rowOff>
    </xdr:to>
    <xdr:sp macro="" textlink="">
      <xdr:nvSpPr>
        <xdr:cNvPr id="13358" name="Line 46">
          <a:extLst>
            <a:ext uri="{FF2B5EF4-FFF2-40B4-BE49-F238E27FC236}">
              <a16:creationId xmlns:a16="http://schemas.microsoft.com/office/drawing/2014/main" xmlns="" id="{00000000-0008-0000-0600-00002E340000}"/>
            </a:ext>
          </a:extLst>
        </xdr:cNvPr>
        <xdr:cNvSpPr>
          <a:spLocks noChangeShapeType="1"/>
        </xdr:cNvSpPr>
      </xdr:nvSpPr>
      <xdr:spPr bwMode="auto">
        <a:xfrm flipV="1">
          <a:off x="7124700" y="3048000"/>
          <a:ext cx="6000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20</xdr:row>
      <xdr:rowOff>95250</xdr:rowOff>
    </xdr:to>
    <xdr:sp macro="" textlink="">
      <xdr:nvSpPr>
        <xdr:cNvPr id="13359" name="Line 47">
          <a:extLst>
            <a:ext uri="{FF2B5EF4-FFF2-40B4-BE49-F238E27FC236}">
              <a16:creationId xmlns:a16="http://schemas.microsoft.com/office/drawing/2014/main" xmlns="" id="{00000000-0008-0000-0600-00002F340000}"/>
            </a:ext>
          </a:extLst>
        </xdr:cNvPr>
        <xdr:cNvSpPr>
          <a:spLocks noChangeShapeType="1"/>
        </xdr:cNvSpPr>
      </xdr:nvSpPr>
      <xdr:spPr bwMode="auto">
        <a:xfrm>
          <a:off x="7124700" y="3219450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29</xdr:row>
      <xdr:rowOff>133350</xdr:rowOff>
    </xdr:from>
    <xdr:to>
      <xdr:col>7</xdr:col>
      <xdr:colOff>247650</xdr:colOff>
      <xdr:row>36</xdr:row>
      <xdr:rowOff>19050</xdr:rowOff>
    </xdr:to>
    <xdr:sp macro="" textlink="">
      <xdr:nvSpPr>
        <xdr:cNvPr id="13360" name="Text Box 48">
          <a:extLst>
            <a:ext uri="{FF2B5EF4-FFF2-40B4-BE49-F238E27FC236}">
              <a16:creationId xmlns:a16="http://schemas.microsoft.com/office/drawing/2014/main" xmlns="" id="{00000000-0008-0000-0600-000030340000}"/>
            </a:ext>
          </a:extLst>
        </xdr:cNvPr>
        <xdr:cNvSpPr txBox="1">
          <a:spLocks noChangeArrowheads="1"/>
        </xdr:cNvSpPr>
      </xdr:nvSpPr>
      <xdr:spPr bwMode="auto">
        <a:xfrm>
          <a:off x="4314825" y="4867275"/>
          <a:ext cx="1838325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There's actually no need to do any calculations for ???-1:  The price ???-1 is the value of a security which has </a:t>
          </a:r>
          <a:r>
            <a:rPr lang="en-US" sz="1000" b="0" i="0" u="sng" strike="noStrike">
              <a:solidFill>
                <a:srgbClr val="000000"/>
              </a:solidFill>
              <a:latin typeface="Arial"/>
              <a:cs typeface="Arial"/>
            </a:rPr>
            <a:t>zero payoffs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one period hence.  By any logic this price should be zero.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76200</xdr:rowOff>
    </xdr:from>
    <xdr:to>
      <xdr:col>2</xdr:col>
      <xdr:colOff>9525</xdr:colOff>
      <xdr:row>8</xdr:row>
      <xdr:rowOff>104775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ShapeType="1"/>
        </xdr:cNvSpPr>
      </xdr:nvSpPr>
      <xdr:spPr bwMode="auto">
        <a:xfrm flipV="1">
          <a:off x="1285875" y="1219200"/>
          <a:ext cx="60960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1209675</xdr:colOff>
      <xdr:row>8</xdr:row>
      <xdr:rowOff>114300</xdr:rowOff>
    </xdr:from>
    <xdr:to>
      <xdr:col>2</xdr:col>
      <xdr:colOff>19050</xdr:colOff>
      <xdr:row>9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1209675" y="1416050"/>
          <a:ext cx="695325" cy="13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0</xdr:rowOff>
    </xdr:from>
    <xdr:to>
      <xdr:col>2</xdr:col>
      <xdr:colOff>9525</xdr:colOff>
      <xdr:row>36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>
          <a:spLocks noChangeShapeType="1"/>
        </xdr:cNvSpPr>
      </xdr:nvSpPr>
      <xdr:spPr bwMode="auto">
        <a:xfrm flipV="1">
          <a:off x="1285875" y="62357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6</xdr:row>
      <xdr:rowOff>47625</xdr:rowOff>
    </xdr:from>
    <xdr:to>
      <xdr:col>3</xdr:col>
      <xdr:colOff>971550</xdr:colOff>
      <xdr:row>7</xdr:row>
      <xdr:rowOff>85725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>
          <a:spLocks noChangeShapeType="1"/>
        </xdr:cNvSpPr>
      </xdr:nvSpPr>
      <xdr:spPr bwMode="auto">
        <a:xfrm flipV="1">
          <a:off x="2555875" y="1025525"/>
          <a:ext cx="650875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95250</xdr:rowOff>
    </xdr:from>
    <xdr:to>
      <xdr:col>4</xdr:col>
      <xdr:colOff>0</xdr:colOff>
      <xdr:row>8</xdr:row>
      <xdr:rowOff>95250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2546350" y="1238250"/>
          <a:ext cx="660400" cy="15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619125</xdr:colOff>
      <xdr:row>8</xdr:row>
      <xdr:rowOff>95250</xdr:rowOff>
    </xdr:from>
    <xdr:to>
      <xdr:col>4</xdr:col>
      <xdr:colOff>9525</xdr:colOff>
      <xdr:row>9</xdr:row>
      <xdr:rowOff>95250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>
          <a:spLocks noChangeShapeType="1"/>
        </xdr:cNvSpPr>
      </xdr:nvSpPr>
      <xdr:spPr bwMode="auto">
        <a:xfrm flipV="1">
          <a:off x="2505075" y="1397000"/>
          <a:ext cx="711200" cy="15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95250</xdr:rowOff>
    </xdr:from>
    <xdr:to>
      <xdr:col>4</xdr:col>
      <xdr:colOff>19050</xdr:colOff>
      <xdr:row>10</xdr:row>
      <xdr:rowOff>85725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2546350" y="1555750"/>
          <a:ext cx="679450" cy="155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1" sqref="B11"/>
    </sheetView>
  </sheetViews>
  <sheetFormatPr defaultRowHeight="12.75" x14ac:dyDescent="0.2"/>
  <cols>
    <col min="1" max="1" width="14.7109375" bestFit="1" customWidth="1"/>
    <col min="2" max="2" width="114.7109375" bestFit="1" customWidth="1"/>
  </cols>
  <sheetData>
    <row r="1" spans="1:2" ht="15" x14ac:dyDescent="0.25">
      <c r="A1" s="43" t="s">
        <v>71</v>
      </c>
      <c r="B1" s="43"/>
    </row>
    <row r="2" spans="1:2" x14ac:dyDescent="0.2">
      <c r="A2" s="42" t="s">
        <v>69</v>
      </c>
      <c r="B2" s="42" t="s">
        <v>70</v>
      </c>
    </row>
    <row r="3" spans="1:2" x14ac:dyDescent="0.2">
      <c r="A3" s="41" t="s">
        <v>62</v>
      </c>
      <c r="B3" t="str">
        <f t="shared" ref="B3:B9" ca="1" si="0">INDIRECT(ADDRESS(1, 1, 1, 1,A3))</f>
        <v>BINOMIAL MODEL FOR MICRODIGITS (MD) STOCK PRICE</v>
      </c>
    </row>
    <row r="4" spans="1:2" x14ac:dyDescent="0.2">
      <c r="A4" s="41" t="s">
        <v>63</v>
      </c>
      <c r="B4" t="str">
        <f t="shared" ca="1" si="0"/>
        <v>TWO-PERIOD BINOMIAL MODEL FOR MICRODIGITS (MD) STOCK PRICE</v>
      </c>
    </row>
    <row r="5" spans="1:2" x14ac:dyDescent="0.2">
      <c r="A5" s="41" t="s">
        <v>64</v>
      </c>
      <c r="B5" t="str">
        <f t="shared" ca="1" si="0"/>
        <v>MULTIPERIOD BINOMIAL MODEL FOR MICRODIGITS (MD) STOCK PRICE</v>
      </c>
    </row>
    <row r="6" spans="1:2" x14ac:dyDescent="0.2">
      <c r="A6" s="41" t="s">
        <v>65</v>
      </c>
      <c r="B6" t="str">
        <f t="shared" ca="1" si="0"/>
        <v>PRICING OPTIONS ON ABC STOCK--THE BINOMIAL MODEL</v>
      </c>
    </row>
    <row r="7" spans="1:2" x14ac:dyDescent="0.2">
      <c r="A7" s="41" t="s">
        <v>66</v>
      </c>
      <c r="B7" t="str">
        <f t="shared" ca="1" si="0"/>
        <v>THREE-DATE BINOMIAL OPTION PRICING</v>
      </c>
    </row>
    <row r="8" spans="1:2" x14ac:dyDescent="0.2">
      <c r="A8" s="41" t="s">
        <v>67</v>
      </c>
      <c r="B8" t="str">
        <f t="shared" ca="1" si="0"/>
        <v>THREE-DATE BINOMIAL OPTION PRICING--American options</v>
      </c>
    </row>
    <row r="9" spans="1:2" x14ac:dyDescent="0.2">
      <c r="A9" s="41" t="s">
        <v>68</v>
      </c>
      <c r="B9" t="str">
        <f t="shared" ca="1" si="0"/>
        <v>TWO-PERIOD BINOMIAL MODEL FOR MICRODIGITS (MD) STOCK PRICE WHEN UP AND DOWN ARE CALCULATED FROM SIGMA</v>
      </c>
    </row>
  </sheetData>
  <mergeCells count="1">
    <mergeCell ref="A1:B1"/>
  </mergeCells>
  <hyperlinks>
    <hyperlink ref="A3" location="'Page 663, top'!A1" display="Page 663, top"/>
    <hyperlink ref="A4" location="'Page 663, bottom'!A1" display="Page 663, bottom"/>
    <hyperlink ref="A5" location="'Page 634'!A1" display="Page 634"/>
    <hyperlink ref="A6" location="'Pages 636-640'!A1" display="Pages 636-640"/>
    <hyperlink ref="A7" location="'Pages 643-648'!A1" display="Pages 643-648"/>
    <hyperlink ref="A8" location="'Pages 650-651'!A1" display="Pages 650-651"/>
    <hyperlink ref="A9" location="'Page 652'!A1" display="Page 6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"/>
    </sheetView>
  </sheetViews>
  <sheetFormatPr defaultRowHeight="12.75" x14ac:dyDescent="0.2"/>
  <cols>
    <col min="1" max="1" width="18.28515625" customWidth="1"/>
    <col min="3" max="3" width="9.42578125" customWidth="1"/>
    <col min="4" max="4" width="14.7109375" bestFit="1" customWidth="1"/>
  </cols>
  <sheetData>
    <row r="1" spans="1:4" ht="43.5" customHeight="1" x14ac:dyDescent="0.2">
      <c r="A1" s="44" t="s">
        <v>33</v>
      </c>
      <c r="B1" s="44"/>
      <c r="C1" s="44"/>
      <c r="D1" s="44"/>
    </row>
    <row r="2" spans="1:4" x14ac:dyDescent="0.2">
      <c r="A2" t="s">
        <v>0</v>
      </c>
      <c r="B2" s="2">
        <v>0.3</v>
      </c>
    </row>
    <row r="3" spans="1:4" x14ac:dyDescent="0.2">
      <c r="A3" t="s">
        <v>1</v>
      </c>
      <c r="B3" s="2">
        <v>-0.1</v>
      </c>
    </row>
    <row r="4" spans="1:4" x14ac:dyDescent="0.2">
      <c r="B4" s="2"/>
    </row>
    <row r="5" spans="1:4" ht="15.75" x14ac:dyDescent="0.25">
      <c r="A5" s="19" t="s">
        <v>32</v>
      </c>
    </row>
    <row r="6" spans="1:4" x14ac:dyDescent="0.2">
      <c r="C6" s="9">
        <f>100*(1+B2)</f>
        <v>130</v>
      </c>
      <c r="D6" t="e">
        <f ca="1">getformula(C6)</f>
        <v>#NAME?</v>
      </c>
    </row>
    <row r="7" spans="1:4" x14ac:dyDescent="0.2">
      <c r="A7" s="6">
        <v>100</v>
      </c>
      <c r="C7" s="9"/>
    </row>
    <row r="8" spans="1:4" x14ac:dyDescent="0.2">
      <c r="C8" s="9">
        <f>A7*(1+B3)</f>
        <v>90</v>
      </c>
      <c r="D8" t="e">
        <f ca="1">getformula(C8)</f>
        <v>#NAME?</v>
      </c>
    </row>
    <row r="9" spans="1:4" x14ac:dyDescent="0.2">
      <c r="C9" s="9"/>
    </row>
    <row r="10" spans="1:4" s="9" customFormat="1" ht="51" x14ac:dyDescent="0.2">
      <c r="A10" s="36" t="s">
        <v>30</v>
      </c>
      <c r="C10" s="36" t="s">
        <v>31</v>
      </c>
    </row>
    <row r="12" spans="1:4" ht="15.75" x14ac:dyDescent="0.25">
      <c r="A12" s="19" t="s">
        <v>55</v>
      </c>
    </row>
    <row r="13" spans="1:4" x14ac:dyDescent="0.2">
      <c r="C13" s="9">
        <f>C6/A7-1</f>
        <v>0.30000000000000004</v>
      </c>
      <c r="D13" t="e">
        <f ca="1">getformula(C13)</f>
        <v>#NAME?</v>
      </c>
    </row>
    <row r="14" spans="1:4" x14ac:dyDescent="0.2">
      <c r="A14" s="6"/>
      <c r="C14" s="9"/>
    </row>
    <row r="15" spans="1:4" x14ac:dyDescent="0.2">
      <c r="C15" s="9">
        <f>C8/A7-1</f>
        <v>-9.9999999999999978E-2</v>
      </c>
      <c r="D15" t="e">
        <f ca="1">getformula(C15)</f>
        <v>#NAME?</v>
      </c>
    </row>
    <row r="16" spans="1:4" ht="51" x14ac:dyDescent="0.2">
      <c r="A16" s="36"/>
      <c r="B16" s="9"/>
      <c r="C16" s="36" t="s">
        <v>31</v>
      </c>
      <c r="D16" s="9"/>
    </row>
  </sheetData>
  <mergeCells count="1">
    <mergeCell ref="A1:D1"/>
  </mergeCells>
  <phoneticPr fontId="8" type="noConversion"/>
  <printOptions headings="1" gridLines="1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sqref="A1:F10"/>
    </sheetView>
  </sheetViews>
  <sheetFormatPr defaultRowHeight="12.75" x14ac:dyDescent="0.2"/>
  <cols>
    <col min="1" max="1" width="18.28515625" customWidth="1"/>
    <col min="3" max="4" width="9.42578125" customWidth="1"/>
    <col min="5" max="5" width="11.28515625" customWidth="1"/>
    <col min="6" max="6" width="15" bestFit="1" customWidth="1"/>
  </cols>
  <sheetData>
    <row r="1" spans="1:6" ht="39" customHeight="1" x14ac:dyDescent="0.2">
      <c r="A1" s="44" t="s">
        <v>34</v>
      </c>
      <c r="B1" s="44"/>
      <c r="C1" s="44"/>
      <c r="D1" s="44"/>
      <c r="E1" s="44"/>
      <c r="F1" s="44"/>
    </row>
    <row r="2" spans="1:6" x14ac:dyDescent="0.2">
      <c r="A2" t="s">
        <v>0</v>
      </c>
      <c r="B2" s="2">
        <v>0.3</v>
      </c>
    </row>
    <row r="3" spans="1:6" x14ac:dyDescent="0.2">
      <c r="A3" t="s">
        <v>1</v>
      </c>
      <c r="B3" s="2">
        <v>-0.1</v>
      </c>
    </row>
    <row r="4" spans="1:6" ht="13.15" customHeight="1" x14ac:dyDescent="0.2">
      <c r="B4" s="2"/>
    </row>
    <row r="5" spans="1:6" ht="13.15" customHeight="1" x14ac:dyDescent="0.25">
      <c r="A5" s="19"/>
      <c r="E5" s="9">
        <f>C6*(1+B2)</f>
        <v>169</v>
      </c>
      <c r="F5" t="e">
        <f ca="1">getformula(E5)</f>
        <v>#NAME?</v>
      </c>
    </row>
    <row r="6" spans="1:6" x14ac:dyDescent="0.2">
      <c r="C6" s="9">
        <f>100*(1+B2)</f>
        <v>130</v>
      </c>
      <c r="E6" s="9"/>
    </row>
    <row r="7" spans="1:6" x14ac:dyDescent="0.2">
      <c r="A7" s="6">
        <v>100</v>
      </c>
      <c r="C7" s="9"/>
      <c r="E7" s="9">
        <f>C6*(1+B3)</f>
        <v>117</v>
      </c>
      <c r="F7" t="e">
        <f ca="1">getformula(E7)</f>
        <v>#NAME?</v>
      </c>
    </row>
    <row r="8" spans="1:6" ht="13.15" customHeight="1" x14ac:dyDescent="0.2">
      <c r="C8" s="9">
        <f>A7*(1+B3)</f>
        <v>90</v>
      </c>
      <c r="E8" s="9"/>
    </row>
    <row r="9" spans="1:6" x14ac:dyDescent="0.2">
      <c r="C9" s="9"/>
      <c r="E9" s="9">
        <f>C8*(1+B3)</f>
        <v>81</v>
      </c>
      <c r="F9" t="e">
        <f ca="1">getformula(E9)</f>
        <v>#NAME?</v>
      </c>
    </row>
    <row r="10" spans="1:6" s="9" customFormat="1" ht="51" x14ac:dyDescent="0.2">
      <c r="A10" s="36" t="s">
        <v>30</v>
      </c>
      <c r="C10" s="36" t="s">
        <v>31</v>
      </c>
      <c r="E10" s="36" t="s">
        <v>35</v>
      </c>
    </row>
    <row r="11" spans="1:6" s="9" customFormat="1" x14ac:dyDescent="0.2">
      <c r="A11" s="36"/>
      <c r="C11" s="36"/>
    </row>
    <row r="12" spans="1:6" s="9" customFormat="1" x14ac:dyDescent="0.2">
      <c r="A12" s="36"/>
      <c r="C12" s="36"/>
    </row>
    <row r="13" spans="1:6" s="9" customFormat="1" x14ac:dyDescent="0.2">
      <c r="A13" s="36"/>
      <c r="C13" s="36"/>
    </row>
    <row r="14" spans="1:6" s="9" customFormat="1" x14ac:dyDescent="0.2">
      <c r="A14" s="36"/>
      <c r="C14" s="36"/>
    </row>
    <row r="15" spans="1:6" s="9" customFormat="1" x14ac:dyDescent="0.2">
      <c r="A15" s="36"/>
      <c r="C15" s="36"/>
    </row>
    <row r="16" spans="1:6" s="9" customFormat="1" x14ac:dyDescent="0.2">
      <c r="A16" s="36"/>
      <c r="C16" s="36"/>
    </row>
    <row r="17" spans="1:3" s="9" customFormat="1" x14ac:dyDescent="0.2">
      <c r="A17" s="36"/>
      <c r="C17" s="36"/>
    </row>
    <row r="18" spans="1:3" s="9" customFormat="1" x14ac:dyDescent="0.2">
      <c r="A18" s="36"/>
      <c r="C18" s="36"/>
    </row>
    <row r="19" spans="1:3" s="9" customFormat="1" x14ac:dyDescent="0.2">
      <c r="A19" s="36"/>
      <c r="C19" s="36"/>
    </row>
    <row r="20" spans="1:3" s="9" customFormat="1" x14ac:dyDescent="0.2">
      <c r="A20" s="36"/>
      <c r="C20" s="36"/>
    </row>
    <row r="21" spans="1:3" s="9" customFormat="1" x14ac:dyDescent="0.2">
      <c r="A21" s="36"/>
      <c r="C21" s="36"/>
    </row>
    <row r="22" spans="1:3" s="9" customFormat="1" x14ac:dyDescent="0.2">
      <c r="A22" s="36"/>
      <c r="C22" s="36"/>
    </row>
    <row r="23" spans="1:3" s="9" customFormat="1" x14ac:dyDescent="0.2">
      <c r="A23" s="36"/>
      <c r="C23" s="36"/>
    </row>
    <row r="24" spans="1:3" s="9" customFormat="1" x14ac:dyDescent="0.2">
      <c r="A24" s="36"/>
      <c r="C24" s="36"/>
    </row>
    <row r="25" spans="1:3" s="9" customFormat="1" x14ac:dyDescent="0.2">
      <c r="A25" s="36"/>
      <c r="C25" s="36"/>
    </row>
    <row r="26" spans="1:3" s="9" customFormat="1" x14ac:dyDescent="0.2">
      <c r="A26" s="36"/>
      <c r="C26" s="36"/>
    </row>
    <row r="27" spans="1:3" s="9" customFormat="1" x14ac:dyDescent="0.2">
      <c r="A27" s="36"/>
      <c r="C27" s="36"/>
    </row>
    <row r="28" spans="1:3" s="9" customFormat="1" x14ac:dyDescent="0.2">
      <c r="A28" s="36"/>
      <c r="C28" s="36"/>
    </row>
    <row r="29" spans="1:3" s="9" customFormat="1" x14ac:dyDescent="0.2">
      <c r="A29" s="36"/>
      <c r="C29" s="36"/>
    </row>
    <row r="30" spans="1:3" s="9" customFormat="1" x14ac:dyDescent="0.2">
      <c r="A30" s="36"/>
      <c r="C30" s="36"/>
    </row>
    <row r="31" spans="1:3" s="9" customFormat="1" x14ac:dyDescent="0.2">
      <c r="A31" s="36"/>
      <c r="C31" s="36"/>
    </row>
    <row r="32" spans="1:3" s="9" customFormat="1" x14ac:dyDescent="0.2">
      <c r="A32" s="36"/>
      <c r="C32" s="36"/>
    </row>
    <row r="33" spans="1:3" s="9" customFormat="1" x14ac:dyDescent="0.2">
      <c r="A33" s="36"/>
      <c r="C33" s="36"/>
    </row>
  </sheetData>
  <mergeCells count="1">
    <mergeCell ref="A1:F1"/>
  </mergeCells>
  <phoneticPr fontId="8" type="noConversion"/>
  <printOptions headings="1" gridLines="1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11"/>
  <sheetViews>
    <sheetView workbookViewId="0">
      <selection sqref="A1:K1"/>
    </sheetView>
  </sheetViews>
  <sheetFormatPr defaultRowHeight="12.75" x14ac:dyDescent="0.2"/>
  <sheetData>
    <row r="1" spans="1:11" ht="22.15" customHeight="1" x14ac:dyDescent="0.2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">
      <c r="A2" t="s">
        <v>0</v>
      </c>
      <c r="B2" s="2">
        <v>0.3</v>
      </c>
    </row>
    <row r="3" spans="1:11" x14ac:dyDescent="0.2">
      <c r="A3" t="s">
        <v>1</v>
      </c>
      <c r="B3" s="2">
        <v>-0.1</v>
      </c>
    </row>
    <row r="5" spans="1:11" x14ac:dyDescent="0.2">
      <c r="A5" s="18" t="s">
        <v>36</v>
      </c>
    </row>
    <row r="6" spans="1:11" s="34" customFormat="1" x14ac:dyDescent="0.2">
      <c r="A6" s="34">
        <v>0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</row>
    <row r="7" spans="1:1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>
        <f>100*(1+$B$2)^10</f>
        <v>1378.5849184900005</v>
      </c>
    </row>
    <row r="8" spans="1:11" x14ac:dyDescent="0.2">
      <c r="A8" s="37"/>
      <c r="B8" s="37"/>
      <c r="C8" s="37"/>
      <c r="D8" s="37"/>
      <c r="E8" s="37"/>
      <c r="F8" s="37"/>
      <c r="G8" s="37"/>
      <c r="H8" s="37"/>
      <c r="I8" s="37"/>
      <c r="J8" s="37">
        <f>100*(1+$B$2)^J$6</f>
        <v>1060.4499373000003</v>
      </c>
      <c r="K8" s="37"/>
    </row>
    <row r="9" spans="1:11" x14ac:dyDescent="0.2">
      <c r="A9" s="37"/>
      <c r="B9" s="37"/>
      <c r="C9" s="37"/>
      <c r="D9" s="37"/>
      <c r="E9" s="37"/>
      <c r="F9" s="37"/>
      <c r="G9" s="37"/>
      <c r="H9" s="37"/>
      <c r="I9" s="37">
        <f>100*(1+$B$2)^I$6</f>
        <v>815.73072100000024</v>
      </c>
      <c r="J9" s="37"/>
      <c r="K9" s="37">
        <f>K7*(1+$B$3)/(1+$B$2)</f>
        <v>954.40494357000034</v>
      </c>
    </row>
    <row r="10" spans="1:11" x14ac:dyDescent="0.2">
      <c r="A10" s="37"/>
      <c r="B10" s="37"/>
      <c r="C10" s="37"/>
      <c r="D10" s="37"/>
      <c r="E10" s="37"/>
      <c r="F10" s="37"/>
      <c r="G10" s="37"/>
      <c r="H10" s="37">
        <f>100*(1+$B$2)^H$6</f>
        <v>627.48517000000027</v>
      </c>
      <c r="I10" s="37"/>
      <c r="J10" s="37">
        <f>J8*(1+$B$3)/(1+$B$2)</f>
        <v>734.15764890000025</v>
      </c>
      <c r="K10" s="37"/>
    </row>
    <row r="11" spans="1:11" x14ac:dyDescent="0.2">
      <c r="A11" s="37"/>
      <c r="B11" s="37"/>
      <c r="C11" s="37"/>
      <c r="D11" s="37"/>
      <c r="E11" s="37"/>
      <c r="F11" s="37"/>
      <c r="G11" s="37">
        <f>100*(1+$B$2)^G$6</f>
        <v>482.68090000000018</v>
      </c>
      <c r="H11" s="37"/>
      <c r="I11" s="37">
        <f>I9*(1+$B$3)/(1+$B$2)</f>
        <v>564.73665300000016</v>
      </c>
      <c r="J11" s="37"/>
      <c r="K11" s="37">
        <f>K9*(1+$B$3)/(1+$B$2)</f>
        <v>660.74188401000026</v>
      </c>
    </row>
    <row r="12" spans="1:11" x14ac:dyDescent="0.2">
      <c r="A12" s="37"/>
      <c r="B12" s="37"/>
      <c r="C12" s="37"/>
      <c r="D12" s="37"/>
      <c r="E12" s="37"/>
      <c r="F12" s="37">
        <f>100*(1+$B$2)^F$6</f>
        <v>371.29300000000012</v>
      </c>
      <c r="G12" s="37"/>
      <c r="H12" s="37">
        <f>H10*(1+$B$3)/(1+$B$2)</f>
        <v>434.41281000000021</v>
      </c>
      <c r="I12" s="37"/>
      <c r="J12" s="37">
        <f>J10*(1+$B$3)/(1+$B$2)</f>
        <v>508.26298770000017</v>
      </c>
      <c r="K12" s="37"/>
    </row>
    <row r="13" spans="1:11" x14ac:dyDescent="0.2">
      <c r="A13" s="37"/>
      <c r="B13" s="37"/>
      <c r="C13" s="37"/>
      <c r="D13" s="37"/>
      <c r="E13" s="37">
        <f>100*(1+$B$2)^E$6</f>
        <v>285.61000000000007</v>
      </c>
      <c r="F13" s="37"/>
      <c r="G13" s="37">
        <f>G11*(1+$B$3)/(1+$B$2)</f>
        <v>334.16370000000012</v>
      </c>
      <c r="H13" s="37"/>
      <c r="I13" s="37">
        <f>I11*(1+$B$3)/(1+$B$2)</f>
        <v>390.97152900000009</v>
      </c>
      <c r="J13" s="37"/>
      <c r="K13" s="37">
        <f>K11*(1+$B$3)/(1+$B$2)</f>
        <v>457.43668893000017</v>
      </c>
    </row>
    <row r="14" spans="1:11" x14ac:dyDescent="0.2">
      <c r="A14" s="37"/>
      <c r="B14" s="37"/>
      <c r="C14" s="37"/>
      <c r="D14" s="37">
        <f>100*(1+$B$2)^D$6</f>
        <v>219.70000000000005</v>
      </c>
      <c r="E14" s="37"/>
      <c r="F14" s="37">
        <f>F12*(1+$B$3)/(1+$B$2)</f>
        <v>257.04900000000009</v>
      </c>
      <c r="G14" s="37"/>
      <c r="H14" s="37">
        <f>H12*(1+$B$3)/(1+$B$2)</f>
        <v>300.74733000000015</v>
      </c>
      <c r="I14" s="37"/>
      <c r="J14" s="37">
        <f>J12*(1+$B$3)/(1+$B$2)</f>
        <v>351.87437610000012</v>
      </c>
      <c r="K14" s="37"/>
    </row>
    <row r="15" spans="1:11" x14ac:dyDescent="0.2">
      <c r="A15" s="37"/>
      <c r="B15" s="37"/>
      <c r="C15" s="37">
        <f>100*(1+$B$2)^C$6</f>
        <v>169.00000000000003</v>
      </c>
      <c r="D15" s="37"/>
      <c r="E15" s="37">
        <f>E13*(1+$B$3)/(1+$B$2)</f>
        <v>197.73000000000008</v>
      </c>
      <c r="F15" s="37"/>
      <c r="G15" s="37">
        <f>G13*(1+$B$3)/(1+$B$2)</f>
        <v>231.34410000000005</v>
      </c>
      <c r="H15" s="37"/>
      <c r="I15" s="37">
        <f>I13*(1+$B$3)/(1+$B$2)</f>
        <v>270.67259700000005</v>
      </c>
      <c r="J15" s="37"/>
      <c r="K15" s="37">
        <f>K13*(1+$B$3)/(1+$B$2)</f>
        <v>316.6869384900001</v>
      </c>
    </row>
    <row r="16" spans="1:11" x14ac:dyDescent="0.2">
      <c r="A16" s="37"/>
      <c r="B16" s="37">
        <f>100*(1+$B$2)^B$6</f>
        <v>130</v>
      </c>
      <c r="C16" s="37"/>
      <c r="D16" s="37">
        <f>D14*(1+$B$3)/(1+$B$2)</f>
        <v>152.10000000000002</v>
      </c>
      <c r="E16" s="37"/>
      <c r="F16" s="37">
        <f>F14*(1+$B$3)/(1+$B$2)</f>
        <v>177.95700000000005</v>
      </c>
      <c r="G16" s="37"/>
      <c r="H16" s="37">
        <f>H14*(1+$B$3)/(1+$B$2)</f>
        <v>208.20969000000011</v>
      </c>
      <c r="I16" s="37"/>
      <c r="J16" s="37">
        <f>J14*(1+$B$3)/(1+$B$2)</f>
        <v>243.60533730000006</v>
      </c>
      <c r="K16" s="37"/>
    </row>
    <row r="17" spans="1:12" x14ac:dyDescent="0.2">
      <c r="A17" s="37">
        <f>100*(1+$B$2)^A$6</f>
        <v>100</v>
      </c>
      <c r="B17" s="37"/>
      <c r="C17" s="37">
        <f>C15*(1+$B$3)/(1+$B$2)</f>
        <v>117.00000000000001</v>
      </c>
      <c r="D17" s="37"/>
      <c r="E17" s="37">
        <f>E15*(1+$B$3)/(1+$B$2)</f>
        <v>136.89000000000004</v>
      </c>
      <c r="F17" s="37"/>
      <c r="G17" s="37">
        <f>G15*(1+$B$3)/(1+$B$2)</f>
        <v>160.16130000000004</v>
      </c>
      <c r="H17" s="37"/>
      <c r="I17" s="37">
        <f>I15*(1+$B$3)/(1+$B$2)</f>
        <v>187.38872100000003</v>
      </c>
      <c r="J17" s="37"/>
      <c r="K17" s="37">
        <f>K15*(1+$B$3)/(1+$B$2)</f>
        <v>219.24480357000004</v>
      </c>
    </row>
    <row r="18" spans="1:12" x14ac:dyDescent="0.2">
      <c r="A18" s="37"/>
      <c r="B18" s="37">
        <f>B16*(1+B3)</f>
        <v>117</v>
      </c>
      <c r="C18" s="37"/>
      <c r="D18" s="37">
        <f>D16*(1+$B$3)/(1+$B$2)</f>
        <v>105.30000000000001</v>
      </c>
      <c r="E18" s="37"/>
      <c r="F18" s="37">
        <f>F16*(1+$B$3)/(1+$B$2)</f>
        <v>123.20100000000002</v>
      </c>
      <c r="G18" s="37"/>
      <c r="H18" s="37">
        <f>H16*(1+$B$3)/(1+$B$2)</f>
        <v>144.14517000000006</v>
      </c>
      <c r="I18" s="37"/>
      <c r="J18" s="37">
        <f>J16*(1+$B$3)/(1+$B$2)</f>
        <v>168.64984890000002</v>
      </c>
      <c r="K18" s="37"/>
    </row>
    <row r="19" spans="1:12" x14ac:dyDescent="0.2">
      <c r="A19" s="37"/>
      <c r="B19" s="37"/>
      <c r="C19" s="37">
        <f>C17*(1+$B$3)/(1+$B$2)</f>
        <v>81</v>
      </c>
      <c r="D19" s="37"/>
      <c r="E19" s="37">
        <f>E17*(1+$B$3)/(1+$B$2)</f>
        <v>94.770000000000024</v>
      </c>
      <c r="F19" s="37"/>
      <c r="G19" s="37">
        <f>G17*(1+$B$3)/(1+$B$2)</f>
        <v>110.88090000000003</v>
      </c>
      <c r="H19" s="37"/>
      <c r="I19" s="37">
        <f>I17*(1+$B$3)/(1+$B$2)</f>
        <v>129.73065300000002</v>
      </c>
      <c r="J19" s="37"/>
      <c r="K19" s="37">
        <f>K17*(1+$B$3)/(1+$B$2)</f>
        <v>151.78486401000004</v>
      </c>
    </row>
    <row r="20" spans="1:12" x14ac:dyDescent="0.2">
      <c r="A20" s="37"/>
      <c r="B20" s="37"/>
      <c r="C20" s="37"/>
      <c r="D20" s="37">
        <f>D18*(1+$B$3)/(1+$B$2)</f>
        <v>72.900000000000006</v>
      </c>
      <c r="E20" s="37"/>
      <c r="F20" s="37">
        <f>F18*(1+$B$3)/(1+$B$2)</f>
        <v>85.293000000000021</v>
      </c>
      <c r="G20" s="37"/>
      <c r="H20" s="37">
        <f>H18*(1+$B$3)/(1+$B$2)</f>
        <v>99.79281000000006</v>
      </c>
      <c r="I20" s="37"/>
      <c r="J20" s="37">
        <f>J18*(1+$B$3)/(1+$B$2)</f>
        <v>116.75758770000002</v>
      </c>
      <c r="K20" s="37"/>
    </row>
    <row r="21" spans="1:12" x14ac:dyDescent="0.2">
      <c r="A21" s="37"/>
      <c r="B21" s="37"/>
      <c r="C21" s="37"/>
      <c r="D21" s="37"/>
      <c r="E21" s="37">
        <f>E19*(1+$B$3)/(1+$B$2)</f>
        <v>65.610000000000014</v>
      </c>
      <c r="F21" s="37"/>
      <c r="G21" s="37">
        <f>G19*(1+$B$3)/(1+$B$2)</f>
        <v>76.763700000000028</v>
      </c>
      <c r="H21" s="37"/>
      <c r="I21" s="37">
        <f>I19*(1+$B$3)/(1+$B$2)</f>
        <v>89.813529000000003</v>
      </c>
      <c r="J21" s="37"/>
      <c r="K21" s="37">
        <f>K19*(1+$B$3)/(1+$B$2)</f>
        <v>105.08182893000003</v>
      </c>
    </row>
    <row r="22" spans="1:12" x14ac:dyDescent="0.2">
      <c r="A22" s="37"/>
      <c r="B22" s="37"/>
      <c r="C22" s="37"/>
      <c r="D22" s="37"/>
      <c r="E22" s="37"/>
      <c r="F22" s="37">
        <f>F20*(1+$B$3)/(1+$B$2)</f>
        <v>59.049000000000007</v>
      </c>
      <c r="G22" s="37"/>
      <c r="H22" s="37">
        <f>H20*(1+$B$3)/(1+$B$2)</f>
        <v>69.087330000000037</v>
      </c>
      <c r="I22" s="37"/>
      <c r="J22" s="37">
        <f>J20*(1+$B$3)/(1+$B$2)</f>
        <v>80.832176100000012</v>
      </c>
      <c r="K22" s="37"/>
    </row>
    <row r="23" spans="1:12" x14ac:dyDescent="0.2">
      <c r="A23" s="37"/>
      <c r="B23" s="37"/>
      <c r="C23" s="37"/>
      <c r="D23" s="37"/>
      <c r="E23" s="37"/>
      <c r="F23" s="37"/>
      <c r="G23" s="37">
        <f>G21*(1+$B$3)/(1+$B$2)</f>
        <v>53.144100000000016</v>
      </c>
      <c r="H23" s="37"/>
      <c r="I23" s="37">
        <f>I21*(1+$B$3)/(1+$B$2)</f>
        <v>62.178596999999996</v>
      </c>
      <c r="J23" s="37"/>
      <c r="K23" s="37">
        <f>K21*(1+$B$3)/(1+$B$2)</f>
        <v>72.748958490000021</v>
      </c>
    </row>
    <row r="24" spans="1:12" x14ac:dyDescent="0.2">
      <c r="A24" s="37"/>
      <c r="B24" s="37"/>
      <c r="C24" s="37"/>
      <c r="D24" s="37"/>
      <c r="E24" s="37"/>
      <c r="F24" s="37"/>
      <c r="G24" s="37"/>
      <c r="H24" s="37">
        <f>H22*(1+$B$3)/(1+$B$2)</f>
        <v>47.829690000000021</v>
      </c>
      <c r="I24" s="37"/>
      <c r="J24" s="37">
        <f>J22*(1+$B$3)/(1+$B$2)</f>
        <v>55.960737300000005</v>
      </c>
      <c r="K24" s="37"/>
    </row>
    <row r="25" spans="1:12" x14ac:dyDescent="0.2">
      <c r="A25" s="37"/>
      <c r="B25" s="37"/>
      <c r="C25" s="37"/>
      <c r="D25" s="37"/>
      <c r="E25" s="37"/>
      <c r="F25" s="37"/>
      <c r="G25" s="37"/>
      <c r="H25" s="37"/>
      <c r="I25" s="37">
        <f>I23*(1+$B$3)/(1+$B$2)</f>
        <v>43.046720999999998</v>
      </c>
      <c r="J25" s="37"/>
      <c r="K25" s="37">
        <f>K23*(1+$B$3)/(1+$B$2)</f>
        <v>50.364663570000012</v>
      </c>
    </row>
    <row r="26" spans="1:12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>
        <f>J24*(1+$B$3)/(1+$B$2)</f>
        <v>38.7420489</v>
      </c>
      <c r="K26" s="37"/>
    </row>
    <row r="27" spans="1:12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>
        <f>K25*(1+$B$3)/(1+$B$2)</f>
        <v>34.867844010000006</v>
      </c>
    </row>
    <row r="28" spans="1:12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30" spans="1:12" x14ac:dyDescent="0.2">
      <c r="A30" s="18" t="s">
        <v>38</v>
      </c>
      <c r="J30" t="s">
        <v>37</v>
      </c>
      <c r="K30" t="s">
        <v>39</v>
      </c>
      <c r="L30" t="s">
        <v>40</v>
      </c>
    </row>
    <row r="31" spans="1:12" x14ac:dyDescent="0.2">
      <c r="J31">
        <v>10</v>
      </c>
      <c r="K31" s="38">
        <f>K7/100-1</f>
        <v>12.785849184900005</v>
      </c>
      <c r="L31">
        <f>COMBIN(10,J31)/2^10</f>
        <v>9.765625E-4</v>
      </c>
    </row>
    <row r="32" spans="1:12" x14ac:dyDescent="0.2">
      <c r="J32">
        <v>9</v>
      </c>
      <c r="K32" s="38">
        <f>K9/100-1</f>
        <v>8.5440494357000034</v>
      </c>
      <c r="L32">
        <f t="shared" ref="L32:L41" si="0">COMBIN(10,J32)/2^10</f>
        <v>9.765625E-3</v>
      </c>
    </row>
    <row r="33" spans="10:12" x14ac:dyDescent="0.2">
      <c r="J33">
        <v>8</v>
      </c>
      <c r="K33" s="38">
        <f>K11/100-1</f>
        <v>5.6074188401000029</v>
      </c>
      <c r="L33">
        <f t="shared" si="0"/>
        <v>4.39453125E-2</v>
      </c>
    </row>
    <row r="34" spans="10:12" x14ac:dyDescent="0.2">
      <c r="J34">
        <v>7</v>
      </c>
      <c r="K34" s="38">
        <f>K13/100-1</f>
        <v>3.574366889300002</v>
      </c>
      <c r="L34">
        <f t="shared" si="0"/>
        <v>0.1171875</v>
      </c>
    </row>
    <row r="35" spans="10:12" x14ac:dyDescent="0.2">
      <c r="J35">
        <v>6</v>
      </c>
      <c r="K35" s="38">
        <f>K15/100-1</f>
        <v>2.1668693849000009</v>
      </c>
      <c r="L35">
        <f t="shared" si="0"/>
        <v>0.20507812499999997</v>
      </c>
    </row>
    <row r="36" spans="10:12" x14ac:dyDescent="0.2">
      <c r="J36">
        <v>5</v>
      </c>
      <c r="K36" s="38">
        <f>K17/100-1</f>
        <v>1.1924480357000005</v>
      </c>
      <c r="L36">
        <f t="shared" si="0"/>
        <v>0.24609375</v>
      </c>
    </row>
    <row r="37" spans="10:12" x14ac:dyDescent="0.2">
      <c r="J37">
        <v>4</v>
      </c>
      <c r="K37" s="38">
        <f>K19/100-1</f>
        <v>0.51784864010000042</v>
      </c>
      <c r="L37">
        <f t="shared" si="0"/>
        <v>0.20507812499999997</v>
      </c>
    </row>
    <row r="38" spans="10:12" x14ac:dyDescent="0.2">
      <c r="J38">
        <v>3</v>
      </c>
      <c r="K38" s="38">
        <f>K21/100-1</f>
        <v>5.0818289300000208E-2</v>
      </c>
      <c r="L38">
        <f t="shared" si="0"/>
        <v>0.1171875</v>
      </c>
    </row>
    <row r="39" spans="10:12" x14ac:dyDescent="0.2">
      <c r="J39">
        <v>2</v>
      </c>
      <c r="K39" s="38">
        <f>K23/100-1</f>
        <v>-0.27251041509999974</v>
      </c>
      <c r="L39">
        <f t="shared" si="0"/>
        <v>4.39453125E-2</v>
      </c>
    </row>
    <row r="40" spans="10:12" x14ac:dyDescent="0.2">
      <c r="J40">
        <v>1</v>
      </c>
      <c r="K40" s="38">
        <f>K25/100-1</f>
        <v>-0.49635336429999988</v>
      </c>
      <c r="L40">
        <f t="shared" si="0"/>
        <v>9.765625E-3</v>
      </c>
    </row>
    <row r="41" spans="10:12" x14ac:dyDescent="0.2">
      <c r="J41">
        <v>0</v>
      </c>
      <c r="K41" s="38">
        <f>K27/100-1</f>
        <v>-0.65132155989999996</v>
      </c>
      <c r="L41">
        <f t="shared" si="0"/>
        <v>9.765625E-4</v>
      </c>
    </row>
    <row r="43" spans="10:12" x14ac:dyDescent="0.2">
      <c r="K43" s="38"/>
    </row>
    <row r="65511" spans="6:6" x14ac:dyDescent="0.2">
      <c r="F65511">
        <f>F65509*(1+$B$3)/(1+$B$2)</f>
        <v>0</v>
      </c>
    </row>
  </sheetData>
  <mergeCells count="1">
    <mergeCell ref="A1:K1"/>
  </mergeCells>
  <phoneticPr fontId="8" type="noConversion"/>
  <printOptions headings="1" gridLines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"/>
  <sheetViews>
    <sheetView workbookViewId="0">
      <selection sqref="A1:J1"/>
    </sheetView>
  </sheetViews>
  <sheetFormatPr defaultRowHeight="12.75" x14ac:dyDescent="0.2"/>
  <cols>
    <col min="1" max="1" width="15" customWidth="1"/>
    <col min="4" max="4" width="9.140625" style="4"/>
    <col min="6" max="6" width="11.5703125" customWidth="1"/>
    <col min="8" max="8" width="9.140625" style="4"/>
    <col min="10" max="10" width="20" bestFit="1" customWidth="1"/>
  </cols>
  <sheetData>
    <row r="1" spans="1:10" ht="18" x14ac:dyDescent="0.2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2">
      <c r="A2" t="s">
        <v>0</v>
      </c>
      <c r="B2" s="2">
        <v>0.3</v>
      </c>
    </row>
    <row r="3" spans="1:10" x14ac:dyDescent="0.2">
      <c r="A3" t="s">
        <v>1</v>
      </c>
      <c r="B3" s="2">
        <v>-0.1</v>
      </c>
    </row>
    <row r="4" spans="1:10" x14ac:dyDescent="0.2">
      <c r="I4" s="5"/>
    </row>
    <row r="5" spans="1:10" x14ac:dyDescent="0.2">
      <c r="A5" t="s">
        <v>2</v>
      </c>
      <c r="B5">
        <v>100</v>
      </c>
      <c r="I5" s="5"/>
    </row>
    <row r="6" spans="1:10" x14ac:dyDescent="0.2">
      <c r="A6" t="s">
        <v>3</v>
      </c>
      <c r="B6" s="2">
        <v>0.06</v>
      </c>
      <c r="I6" s="6"/>
    </row>
    <row r="7" spans="1:10" x14ac:dyDescent="0.2">
      <c r="A7" t="s">
        <v>4</v>
      </c>
      <c r="B7">
        <v>110</v>
      </c>
    </row>
    <row r="9" spans="1:10" x14ac:dyDescent="0.2">
      <c r="B9" s="1" t="s">
        <v>14</v>
      </c>
      <c r="G9" s="1" t="s">
        <v>6</v>
      </c>
      <c r="H9"/>
      <c r="I9" s="4"/>
    </row>
    <row r="10" spans="1:10" x14ac:dyDescent="0.2">
      <c r="D10" s="9">
        <f>$B$11*(1+B2)</f>
        <v>130</v>
      </c>
      <c r="E10" t="e">
        <f ca="1">getformula(D10)</f>
        <v>#NAME?</v>
      </c>
      <c r="H10"/>
      <c r="I10" s="9">
        <f>$G$11*(1+$B$6)</f>
        <v>1.06</v>
      </c>
      <c r="J10" t="s">
        <v>13</v>
      </c>
    </row>
    <row r="11" spans="1:10" x14ac:dyDescent="0.2">
      <c r="B11">
        <f>B5</f>
        <v>100</v>
      </c>
      <c r="D11" s="9"/>
      <c r="G11">
        <v>1</v>
      </c>
      <c r="H11"/>
      <c r="I11" s="9"/>
    </row>
    <row r="12" spans="1:10" x14ac:dyDescent="0.2">
      <c r="D12" s="9">
        <f>$B$11*(1+B3)</f>
        <v>90</v>
      </c>
      <c r="E12" t="e">
        <f ca="1">getformula(D12)</f>
        <v>#NAME?</v>
      </c>
      <c r="H12"/>
      <c r="I12" s="9">
        <f>$G$11*(1+$B$6)</f>
        <v>1.06</v>
      </c>
      <c r="J12" t="s">
        <v>13</v>
      </c>
    </row>
    <row r="13" spans="1:10" x14ac:dyDescent="0.2">
      <c r="D13" s="9"/>
      <c r="H13"/>
      <c r="I13" s="9"/>
    </row>
    <row r="14" spans="1:10" x14ac:dyDescent="0.2">
      <c r="D14" s="9"/>
      <c r="H14"/>
      <c r="I14" s="9"/>
    </row>
    <row r="15" spans="1:10" x14ac:dyDescent="0.2">
      <c r="H15"/>
      <c r="I15" s="4"/>
    </row>
    <row r="16" spans="1:10" x14ac:dyDescent="0.2">
      <c r="B16" s="1" t="s">
        <v>15</v>
      </c>
      <c r="G16" s="1" t="s">
        <v>18</v>
      </c>
      <c r="H16"/>
      <c r="I16" s="4"/>
    </row>
    <row r="17" spans="1:10" x14ac:dyDescent="0.2">
      <c r="D17" s="9">
        <f>MAX(D10-$B$7,0)</f>
        <v>20</v>
      </c>
      <c r="E17" t="e">
        <f ca="1">getformula(D17)</f>
        <v>#NAME?</v>
      </c>
      <c r="H17"/>
      <c r="I17" s="9">
        <f>MAX($B$7-D10,0)</f>
        <v>0</v>
      </c>
      <c r="J17" t="e">
        <f ca="1">getformula(I17)</f>
        <v>#NAME?</v>
      </c>
    </row>
    <row r="18" spans="1:10" x14ac:dyDescent="0.2">
      <c r="B18" s="15" t="s">
        <v>7</v>
      </c>
      <c r="D18" s="9"/>
      <c r="G18" s="15" t="s">
        <v>7</v>
      </c>
      <c r="H18"/>
      <c r="I18" s="9"/>
    </row>
    <row r="19" spans="1:10" x14ac:dyDescent="0.2">
      <c r="D19" s="9">
        <f>MAX(D12-$B$7,0)</f>
        <v>0</v>
      </c>
      <c r="E19" t="e">
        <f ca="1">getformula(D19)</f>
        <v>#NAME?</v>
      </c>
      <c r="H19"/>
      <c r="I19" s="9">
        <f>MAX($B$7-D12,0)</f>
        <v>20</v>
      </c>
      <c r="J19" t="e">
        <f ca="1">getformula(I19)</f>
        <v>#NAME?</v>
      </c>
    </row>
    <row r="20" spans="1:10" x14ac:dyDescent="0.2">
      <c r="D20" s="9"/>
      <c r="H20"/>
      <c r="I20" s="9"/>
    </row>
    <row r="21" spans="1:10" x14ac:dyDescent="0.2">
      <c r="D21" s="9"/>
      <c r="H21"/>
      <c r="I21" s="9"/>
    </row>
    <row r="22" spans="1:10" x14ac:dyDescent="0.2">
      <c r="F22" s="16"/>
      <c r="G22" s="4"/>
      <c r="H22"/>
    </row>
    <row r="23" spans="1:10" x14ac:dyDescent="0.2">
      <c r="A23" s="18" t="s">
        <v>19</v>
      </c>
      <c r="H23"/>
    </row>
    <row r="24" spans="1:10" x14ac:dyDescent="0.2">
      <c r="A24" t="s">
        <v>16</v>
      </c>
      <c r="B24" s="8">
        <f>(D17-D19)/(D10-D12)</f>
        <v>0.5</v>
      </c>
      <c r="C24" t="e">
        <f ca="1">getformula(B24)</f>
        <v>#NAME?</v>
      </c>
      <c r="H24"/>
    </row>
    <row r="25" spans="1:10" x14ac:dyDescent="0.2">
      <c r="A25" t="s">
        <v>17</v>
      </c>
      <c r="B25" s="16">
        <f>(D19-D12*B24)/(1+B6)</f>
        <v>-42.452830188679243</v>
      </c>
      <c r="C25" t="e">
        <f ca="1">getformula(B25)</f>
        <v>#NAME?</v>
      </c>
      <c r="H25"/>
    </row>
    <row r="26" spans="1:10" x14ac:dyDescent="0.2">
      <c r="A26" s="20" t="s">
        <v>8</v>
      </c>
      <c r="B26" s="21">
        <f>B24*B5+B25</f>
        <v>7.5471698113207566</v>
      </c>
      <c r="C26" t="e">
        <f ca="1">getformula(B26)</f>
        <v>#NAME?</v>
      </c>
      <c r="F26" s="16"/>
      <c r="G26" s="4"/>
      <c r="H26"/>
    </row>
    <row r="27" spans="1:10" x14ac:dyDescent="0.2">
      <c r="F27" s="16"/>
      <c r="G27" s="4"/>
      <c r="H27"/>
    </row>
    <row r="28" spans="1:10" x14ac:dyDescent="0.2">
      <c r="A28" s="18" t="s">
        <v>20</v>
      </c>
    </row>
    <row r="29" spans="1:10" x14ac:dyDescent="0.2">
      <c r="A29" t="s">
        <v>16</v>
      </c>
      <c r="B29" s="8">
        <f>(I17-I19)/(D10-D12)</f>
        <v>-0.5</v>
      </c>
      <c r="C29" t="e">
        <f ca="1">getformula(B29)</f>
        <v>#NAME?</v>
      </c>
    </row>
    <row r="30" spans="1:10" x14ac:dyDescent="0.2">
      <c r="A30" t="s">
        <v>17</v>
      </c>
      <c r="B30" s="16">
        <f>(I17-D10*B29)/(1+B6)</f>
        <v>61.320754716981128</v>
      </c>
      <c r="C30" t="e">
        <f ca="1">getformula(B30)</f>
        <v>#NAME?</v>
      </c>
    </row>
    <row r="31" spans="1:10" x14ac:dyDescent="0.2">
      <c r="A31" s="20" t="s">
        <v>8</v>
      </c>
      <c r="B31" s="21">
        <f>B29*B11+B30</f>
        <v>11.320754716981128</v>
      </c>
      <c r="C31" t="e">
        <f ca="1">getformula(B31)</f>
        <v>#NAME?</v>
      </c>
    </row>
    <row r="33" spans="1:3" x14ac:dyDescent="0.2">
      <c r="A33" s="18" t="s">
        <v>22</v>
      </c>
    </row>
    <row r="34" spans="1:3" x14ac:dyDescent="0.2">
      <c r="A34" t="s">
        <v>8</v>
      </c>
      <c r="B34" s="8">
        <f>B26</f>
        <v>7.5471698113207566</v>
      </c>
      <c r="C34" t="e">
        <f ca="1">getformula(B34)</f>
        <v>#NAME?</v>
      </c>
    </row>
    <row r="35" spans="1:3" x14ac:dyDescent="0.2">
      <c r="A35" t="s">
        <v>23</v>
      </c>
      <c r="B35">
        <f>B7/(1+B6)</f>
        <v>103.77358490566037</v>
      </c>
      <c r="C35" t="e">
        <f ca="1">getformula(B35)</f>
        <v>#NAME?</v>
      </c>
    </row>
    <row r="36" spans="1:3" x14ac:dyDescent="0.2">
      <c r="A36" t="s">
        <v>5</v>
      </c>
      <c r="B36">
        <f>B5</f>
        <v>100</v>
      </c>
      <c r="C36" t="e">
        <f ca="1">getformula(B36)</f>
        <v>#NAME?</v>
      </c>
    </row>
    <row r="37" spans="1:3" x14ac:dyDescent="0.2">
      <c r="A37" s="20" t="s">
        <v>10</v>
      </c>
      <c r="B37" s="21">
        <f>B34+B35-B36</f>
        <v>11.320754716981128</v>
      </c>
      <c r="C37" t="e">
        <f ca="1">getformula(B37)</f>
        <v>#NAME?</v>
      </c>
    </row>
  </sheetData>
  <mergeCells count="1">
    <mergeCell ref="A1:J1"/>
  </mergeCells>
  <phoneticPr fontId="0" type="noConversion"/>
  <printOptions headings="1" gridLines="1"/>
  <pageMargins left="0.75" right="0.75" top="1" bottom="1" header="0.5" footer="0.5"/>
  <pageSetup orientation="landscape" verticalDpi="300" r:id="rId1"/>
  <headerFooter alignWithMargins="0">
    <oddHeader>&amp;CUN-11C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25"/>
  <sheetViews>
    <sheetView topLeftCell="A100" workbookViewId="0">
      <selection activeCell="L22" sqref="L22"/>
    </sheetView>
  </sheetViews>
  <sheetFormatPr defaultRowHeight="12.75" x14ac:dyDescent="0.2"/>
  <cols>
    <col min="1" max="1" width="16.5703125" customWidth="1"/>
    <col min="5" max="5" width="9.140625" style="4"/>
    <col min="6" max="6" width="20" bestFit="1" customWidth="1"/>
    <col min="9" max="10" width="9.140625" style="4"/>
    <col min="12" max="12" width="20" bestFit="1" customWidth="1"/>
  </cols>
  <sheetData>
    <row r="1" spans="1:12" ht="18" x14ac:dyDescent="0.2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">
      <c r="A2" t="s">
        <v>0</v>
      </c>
      <c r="B2" s="2">
        <v>0.3</v>
      </c>
    </row>
    <row r="3" spans="1:12" x14ac:dyDescent="0.2">
      <c r="A3" t="s">
        <v>1</v>
      </c>
      <c r="B3" s="2">
        <v>-0.1</v>
      </c>
      <c r="E3"/>
    </row>
    <row r="4" spans="1:12" x14ac:dyDescent="0.2">
      <c r="E4" s="16"/>
    </row>
    <row r="5" spans="1:12" x14ac:dyDescent="0.2">
      <c r="A5" t="s">
        <v>2</v>
      </c>
      <c r="B5">
        <v>100</v>
      </c>
      <c r="E5" s="16"/>
    </row>
    <row r="6" spans="1:12" x14ac:dyDescent="0.2">
      <c r="A6" t="s">
        <v>3</v>
      </c>
      <c r="B6" s="2">
        <v>0.06</v>
      </c>
    </row>
    <row r="7" spans="1:12" x14ac:dyDescent="0.2">
      <c r="A7" t="s">
        <v>4</v>
      </c>
      <c r="B7">
        <v>110</v>
      </c>
    </row>
    <row r="9" spans="1:12" x14ac:dyDescent="0.2">
      <c r="A9" s="1" t="s">
        <v>5</v>
      </c>
      <c r="E9"/>
      <c r="G9" s="1" t="s">
        <v>6</v>
      </c>
    </row>
    <row r="10" spans="1:12" x14ac:dyDescent="0.2">
      <c r="C10" s="4"/>
      <c r="D10" s="4"/>
      <c r="E10" s="11">
        <f>C11*(1+B2)</f>
        <v>169</v>
      </c>
      <c r="K10" s="13">
        <f>I11*(1+B6)</f>
        <v>1.1236000000000002</v>
      </c>
    </row>
    <row r="11" spans="1:12" x14ac:dyDescent="0.2">
      <c r="C11" s="9">
        <f>$A$12*(1+B2)</f>
        <v>130</v>
      </c>
      <c r="D11" s="4"/>
      <c r="E11" s="11"/>
      <c r="I11" s="9">
        <f>$G$12*(1+$B$6)</f>
        <v>1.06</v>
      </c>
      <c r="K11" s="14"/>
    </row>
    <row r="12" spans="1:12" x14ac:dyDescent="0.2">
      <c r="A12">
        <f>B5</f>
        <v>100</v>
      </c>
      <c r="C12" s="9"/>
      <c r="D12" s="4"/>
      <c r="E12" s="11">
        <f>C11*(1+B3)</f>
        <v>117</v>
      </c>
      <c r="G12">
        <v>1</v>
      </c>
      <c r="I12" s="9"/>
      <c r="K12" s="13">
        <f>I11*(1+B6)</f>
        <v>1.1236000000000002</v>
      </c>
    </row>
    <row r="13" spans="1:12" x14ac:dyDescent="0.2">
      <c r="C13" s="9">
        <f>$A$12*(1+B3)</f>
        <v>90</v>
      </c>
      <c r="D13" s="4"/>
      <c r="E13" s="11"/>
      <c r="I13" s="9">
        <f>$G$12*(1+$B$6)</f>
        <v>1.06</v>
      </c>
      <c r="K13" s="14"/>
    </row>
    <row r="14" spans="1:12" x14ac:dyDescent="0.2">
      <c r="C14" s="9"/>
      <c r="E14" s="11">
        <f>C13*(1+B3)</f>
        <v>81</v>
      </c>
      <c r="J14"/>
      <c r="K14" s="13">
        <f>I11*(1+B6)</f>
        <v>1.1236000000000002</v>
      </c>
    </row>
    <row r="15" spans="1:12" x14ac:dyDescent="0.2">
      <c r="A15" s="34" t="s">
        <v>11</v>
      </c>
      <c r="B15" s="34"/>
      <c r="C15" s="34" t="s">
        <v>27</v>
      </c>
      <c r="D15" s="34"/>
      <c r="E15" s="34" t="s">
        <v>26</v>
      </c>
      <c r="G15" s="34" t="s">
        <v>11</v>
      </c>
      <c r="H15" s="34"/>
      <c r="I15" s="34" t="s">
        <v>27</v>
      </c>
      <c r="J15" s="34"/>
      <c r="K15" s="34" t="s">
        <v>26</v>
      </c>
    </row>
    <row r="16" spans="1:12" x14ac:dyDescent="0.2">
      <c r="A16" s="34"/>
      <c r="B16" s="34"/>
      <c r="C16" s="34"/>
      <c r="D16" s="34"/>
      <c r="E16" s="34"/>
      <c r="G16" s="34"/>
      <c r="H16" s="34"/>
      <c r="I16" s="34"/>
      <c r="J16" s="34"/>
      <c r="K16" s="34"/>
    </row>
    <row r="17" spans="1:12" x14ac:dyDescent="0.2">
      <c r="C17" s="9"/>
      <c r="E17" s="9"/>
    </row>
    <row r="18" spans="1:12" x14ac:dyDescent="0.2">
      <c r="A18" s="1" t="s">
        <v>9</v>
      </c>
      <c r="C18" s="9"/>
      <c r="E18" s="9"/>
      <c r="G18" s="33" t="s">
        <v>25</v>
      </c>
      <c r="H18" s="7"/>
      <c r="I18" s="32"/>
      <c r="J18" s="7"/>
      <c r="K18" s="32"/>
      <c r="L18" s="7"/>
    </row>
    <row r="19" spans="1:12" x14ac:dyDescent="0.2">
      <c r="D19" s="4"/>
      <c r="E19" s="11">
        <f>MAX(E10-$B$7,0)</f>
        <v>59</v>
      </c>
      <c r="F19" t="e">
        <f ca="1">getformula(E19)</f>
        <v>#NAME?</v>
      </c>
      <c r="G19" s="7"/>
      <c r="H19" s="7"/>
      <c r="I19" s="7"/>
      <c r="J19" s="28"/>
      <c r="K19" s="29">
        <f>MAX($B$7-E10,0)</f>
        <v>0</v>
      </c>
      <c r="L19" s="7" t="e">
        <f ca="1">getformula(K19)</f>
        <v>#NAME?</v>
      </c>
    </row>
    <row r="20" spans="1:12" x14ac:dyDescent="0.2">
      <c r="C20" s="10" t="s">
        <v>41</v>
      </c>
      <c r="D20" s="4"/>
      <c r="E20" s="11"/>
      <c r="G20" s="7"/>
      <c r="H20" s="7"/>
      <c r="I20" s="30" t="s">
        <v>41</v>
      </c>
      <c r="J20" s="28"/>
      <c r="K20" s="29"/>
      <c r="L20" s="7"/>
    </row>
    <row r="21" spans="1:12" x14ac:dyDescent="0.2">
      <c r="A21" s="12" t="s">
        <v>43</v>
      </c>
      <c r="C21" s="9"/>
      <c r="D21" s="4"/>
      <c r="E21" s="11">
        <f>MAX(E12-$B$7,0)</f>
        <v>7</v>
      </c>
      <c r="F21" t="e">
        <f ca="1">getformula(E21)</f>
        <v>#NAME?</v>
      </c>
      <c r="G21" s="31" t="s">
        <v>43</v>
      </c>
      <c r="H21" s="7"/>
      <c r="I21" s="32"/>
      <c r="J21" s="28"/>
      <c r="K21" s="29">
        <f>MAX($B$7-E12,0)</f>
        <v>0</v>
      </c>
      <c r="L21" s="7" t="e">
        <f ca="1">getformula(K21)</f>
        <v>#NAME?</v>
      </c>
    </row>
    <row r="22" spans="1:12" x14ac:dyDescent="0.2">
      <c r="C22" s="10" t="s">
        <v>42</v>
      </c>
      <c r="D22" s="4"/>
      <c r="E22" s="11"/>
      <c r="G22" s="7"/>
      <c r="H22" s="7"/>
      <c r="I22" s="30" t="s">
        <v>42</v>
      </c>
      <c r="J22" s="28"/>
      <c r="K22" s="29"/>
      <c r="L22" s="7"/>
    </row>
    <row r="23" spans="1:12" x14ac:dyDescent="0.2">
      <c r="E23" s="11">
        <f>MAX(E14-$B$7,0)</f>
        <v>0</v>
      </c>
      <c r="F23" t="e">
        <f ca="1">getformula(E23)</f>
        <v>#NAME?</v>
      </c>
      <c r="G23" s="7"/>
      <c r="H23" s="7"/>
      <c r="I23" s="7"/>
      <c r="J23" s="7"/>
      <c r="K23" s="29">
        <f>MAX($B$7-E14,0)</f>
        <v>29</v>
      </c>
      <c r="L23" s="7" t="e">
        <f ca="1">getformula(K23)</f>
        <v>#NAME?</v>
      </c>
    </row>
    <row r="24" spans="1:12" x14ac:dyDescent="0.2">
      <c r="A24" s="34" t="s">
        <v>11</v>
      </c>
      <c r="B24" s="34"/>
      <c r="C24" s="34" t="s">
        <v>27</v>
      </c>
      <c r="D24" s="34"/>
      <c r="E24" s="34" t="s">
        <v>26</v>
      </c>
      <c r="G24" s="34" t="s">
        <v>11</v>
      </c>
      <c r="H24" s="34"/>
      <c r="I24" s="34" t="s">
        <v>27</v>
      </c>
      <c r="J24" s="34"/>
      <c r="K24" s="34" t="s">
        <v>26</v>
      </c>
    </row>
    <row r="26" spans="1:12" x14ac:dyDescent="0.2">
      <c r="A26" s="18" t="s">
        <v>44</v>
      </c>
    </row>
    <row r="28" spans="1:12" x14ac:dyDescent="0.2">
      <c r="B28" s="18" t="s">
        <v>5</v>
      </c>
      <c r="F28" s="18" t="s">
        <v>6</v>
      </c>
    </row>
    <row r="29" spans="1:12" x14ac:dyDescent="0.2">
      <c r="B29" s="4"/>
      <c r="C29" s="4"/>
      <c r="D29" s="11">
        <f>E10</f>
        <v>169</v>
      </c>
      <c r="F29" s="4"/>
      <c r="G29" s="4"/>
      <c r="H29" s="13">
        <f>K10</f>
        <v>1.1236000000000002</v>
      </c>
    </row>
    <row r="30" spans="1:12" x14ac:dyDescent="0.2">
      <c r="B30" s="9">
        <f>C11</f>
        <v>130</v>
      </c>
      <c r="C30" s="4"/>
      <c r="D30" s="11"/>
      <c r="F30" s="9">
        <f>$G$12*(1+$B$6)</f>
        <v>1.06</v>
      </c>
      <c r="G30" s="4"/>
      <c r="H30" s="14"/>
    </row>
    <row r="31" spans="1:12" x14ac:dyDescent="0.2">
      <c r="B31" s="9"/>
      <c r="C31" s="4"/>
      <c r="D31" s="11">
        <f>E12</f>
        <v>117</v>
      </c>
      <c r="F31" s="9"/>
      <c r="G31" s="4"/>
      <c r="H31" s="13">
        <f>K12</f>
        <v>1.1236000000000002</v>
      </c>
    </row>
    <row r="32" spans="1:12" x14ac:dyDescent="0.2">
      <c r="B32" s="9"/>
      <c r="C32" s="4"/>
      <c r="D32" s="11"/>
      <c r="F32" s="9"/>
      <c r="G32" s="4"/>
      <c r="H32" s="13"/>
    </row>
    <row r="33" spans="1:8" x14ac:dyDescent="0.2">
      <c r="B33" s="18" t="s">
        <v>9</v>
      </c>
    </row>
    <row r="34" spans="1:8" x14ac:dyDescent="0.2">
      <c r="C34" s="4"/>
      <c r="D34" s="11">
        <f>E19</f>
        <v>59</v>
      </c>
    </row>
    <row r="35" spans="1:8" x14ac:dyDescent="0.2">
      <c r="B35" s="10" t="s">
        <v>41</v>
      </c>
      <c r="C35" s="4"/>
      <c r="D35" s="11"/>
    </row>
    <row r="36" spans="1:8" x14ac:dyDescent="0.2">
      <c r="B36" s="9"/>
      <c r="C36" s="4"/>
      <c r="D36" s="11">
        <f>E21</f>
        <v>7</v>
      </c>
    </row>
    <row r="38" spans="1:8" x14ac:dyDescent="0.2">
      <c r="A38" s="18" t="s">
        <v>19</v>
      </c>
    </row>
    <row r="39" spans="1:8" x14ac:dyDescent="0.2">
      <c r="A39" t="s">
        <v>16</v>
      </c>
      <c r="B39" s="8">
        <f>(D34-D36)/(D29-D31)</f>
        <v>1</v>
      </c>
      <c r="C39" t="e">
        <f ca="1">getformula(B39)</f>
        <v>#NAME?</v>
      </c>
    </row>
    <row r="40" spans="1:8" ht="12.75" customHeight="1" x14ac:dyDescent="0.2">
      <c r="A40" t="s">
        <v>17</v>
      </c>
      <c r="B40" s="16">
        <f>(D36-B39*D31)/H29</f>
        <v>-97.899608401566383</v>
      </c>
      <c r="C40" t="e">
        <f ca="1">getformula(B40)</f>
        <v>#NAME?</v>
      </c>
    </row>
    <row r="41" spans="1:8" x14ac:dyDescent="0.2">
      <c r="A41" s="20" t="s">
        <v>8</v>
      </c>
      <c r="B41" s="21">
        <f>B39*B30+B40*F30</f>
        <v>26.226415094339629</v>
      </c>
      <c r="C41" t="e">
        <f ca="1">getformula(B41)</f>
        <v>#NAME?</v>
      </c>
    </row>
    <row r="44" spans="1:8" x14ac:dyDescent="0.2">
      <c r="A44" s="18" t="s">
        <v>45</v>
      </c>
    </row>
    <row r="46" spans="1:8" x14ac:dyDescent="0.2">
      <c r="B46" s="18" t="s">
        <v>5</v>
      </c>
      <c r="F46" s="18" t="s">
        <v>6</v>
      </c>
    </row>
    <row r="47" spans="1:8" x14ac:dyDescent="0.2">
      <c r="B47" s="4"/>
      <c r="C47" s="4"/>
      <c r="D47" s="11">
        <f>E12</f>
        <v>117</v>
      </c>
      <c r="F47" s="4"/>
      <c r="G47" s="4"/>
      <c r="H47" s="13">
        <f>K12</f>
        <v>1.1236000000000002</v>
      </c>
    </row>
    <row r="48" spans="1:8" x14ac:dyDescent="0.2">
      <c r="B48" s="9">
        <f>C13</f>
        <v>90</v>
      </c>
      <c r="C48" s="4"/>
      <c r="D48" s="11"/>
      <c r="F48" s="9">
        <f>$G$12*(1+$B$6)</f>
        <v>1.06</v>
      </c>
      <c r="G48" s="4"/>
      <c r="H48" s="14"/>
    </row>
    <row r="49" spans="1:8" x14ac:dyDescent="0.2">
      <c r="B49" s="9"/>
      <c r="C49" s="4"/>
      <c r="D49" s="11">
        <f>E14</f>
        <v>81</v>
      </c>
      <c r="F49" s="9"/>
      <c r="G49" s="4"/>
      <c r="H49" s="13">
        <f>K14</f>
        <v>1.1236000000000002</v>
      </c>
    </row>
    <row r="50" spans="1:8" x14ac:dyDescent="0.2">
      <c r="B50" s="9"/>
      <c r="C50" s="4"/>
      <c r="D50" s="11"/>
      <c r="F50" s="9"/>
      <c r="G50" s="4"/>
      <c r="H50" s="13"/>
    </row>
    <row r="51" spans="1:8" x14ac:dyDescent="0.2">
      <c r="B51" s="18" t="s">
        <v>9</v>
      </c>
    </row>
    <row r="52" spans="1:8" x14ac:dyDescent="0.2">
      <c r="C52" s="4"/>
      <c r="D52" s="11">
        <f>E21</f>
        <v>7</v>
      </c>
    </row>
    <row r="53" spans="1:8" x14ac:dyDescent="0.2">
      <c r="B53" s="10" t="s">
        <v>42</v>
      </c>
      <c r="C53" s="4"/>
      <c r="D53" s="11"/>
    </row>
    <row r="54" spans="1:8" x14ac:dyDescent="0.2">
      <c r="B54" s="9"/>
      <c r="C54" s="4"/>
      <c r="D54" s="11">
        <f>E23</f>
        <v>0</v>
      </c>
    </row>
    <row r="56" spans="1:8" x14ac:dyDescent="0.2">
      <c r="A56" s="18" t="s">
        <v>19</v>
      </c>
    </row>
    <row r="57" spans="1:8" x14ac:dyDescent="0.2">
      <c r="A57" t="s">
        <v>16</v>
      </c>
      <c r="B57" s="8">
        <f>(D52-D54)/(D47-D49)</f>
        <v>0.19444444444444445</v>
      </c>
      <c r="C57" t="e">
        <f ca="1">getformula(B57)</f>
        <v>#NAME?</v>
      </c>
    </row>
    <row r="58" spans="1:8" x14ac:dyDescent="0.2">
      <c r="A58" t="s">
        <v>17</v>
      </c>
      <c r="B58" s="16">
        <f>(D54-B57*D49)/H47</f>
        <v>-14.017443930224276</v>
      </c>
      <c r="C58" t="e">
        <f ca="1">getformula(B58)</f>
        <v>#NAME?</v>
      </c>
    </row>
    <row r="59" spans="1:8" x14ac:dyDescent="0.2">
      <c r="A59" s="20" t="s">
        <v>8</v>
      </c>
      <c r="B59" s="21">
        <f>B57*B48+B58*F48</f>
        <v>2.6415094339622662</v>
      </c>
      <c r="C59" t="e">
        <f ca="1">getformula(B59)</f>
        <v>#NAME?</v>
      </c>
    </row>
    <row r="62" spans="1:8" x14ac:dyDescent="0.2">
      <c r="A62" s="18" t="s">
        <v>46</v>
      </c>
    </row>
    <row r="64" spans="1:8" x14ac:dyDescent="0.2">
      <c r="B64" s="18" t="s">
        <v>5</v>
      </c>
      <c r="F64" s="18" t="s">
        <v>6</v>
      </c>
    </row>
    <row r="65" spans="1:8" x14ac:dyDescent="0.2">
      <c r="B65" s="4"/>
      <c r="C65" s="4"/>
      <c r="D65" s="11">
        <f>C11</f>
        <v>130</v>
      </c>
      <c r="F65" s="4"/>
      <c r="G65" s="4"/>
      <c r="H65" s="13">
        <f>I11</f>
        <v>1.06</v>
      </c>
    </row>
    <row r="66" spans="1:8" x14ac:dyDescent="0.2">
      <c r="B66" s="9">
        <f>A12</f>
        <v>100</v>
      </c>
      <c r="C66" s="4"/>
      <c r="D66" s="11"/>
      <c r="F66" s="9">
        <f>G12</f>
        <v>1</v>
      </c>
      <c r="G66" s="4"/>
      <c r="H66" s="14"/>
    </row>
    <row r="67" spans="1:8" x14ac:dyDescent="0.2">
      <c r="B67" s="9"/>
      <c r="C67" s="4"/>
      <c r="D67" s="11">
        <f>C13</f>
        <v>90</v>
      </c>
      <c r="F67" s="9"/>
      <c r="G67" s="4"/>
      <c r="H67" s="13">
        <f>I13</f>
        <v>1.06</v>
      </c>
    </row>
    <row r="68" spans="1:8" x14ac:dyDescent="0.2">
      <c r="B68" s="9"/>
      <c r="C68" s="4"/>
      <c r="D68" s="11"/>
      <c r="F68" s="9"/>
      <c r="G68" s="4"/>
      <c r="H68" s="13"/>
    </row>
    <row r="69" spans="1:8" x14ac:dyDescent="0.2">
      <c r="B69" s="18" t="s">
        <v>9</v>
      </c>
    </row>
    <row r="70" spans="1:8" x14ac:dyDescent="0.2">
      <c r="C70" s="4"/>
      <c r="D70" s="14">
        <f>B41</f>
        <v>26.226415094339629</v>
      </c>
    </row>
    <row r="71" spans="1:8" x14ac:dyDescent="0.2">
      <c r="B71" s="10" t="s">
        <v>43</v>
      </c>
      <c r="C71" s="4"/>
      <c r="D71" s="11"/>
    </row>
    <row r="72" spans="1:8" x14ac:dyDescent="0.2">
      <c r="B72" s="9"/>
      <c r="C72" s="4"/>
      <c r="D72" s="14">
        <f>B59</f>
        <v>2.6415094339622662</v>
      </c>
    </row>
    <row r="74" spans="1:8" x14ac:dyDescent="0.2">
      <c r="A74" s="18" t="s">
        <v>19</v>
      </c>
    </row>
    <row r="75" spans="1:8" x14ac:dyDescent="0.2">
      <c r="A75" t="s">
        <v>16</v>
      </c>
      <c r="B75" s="8">
        <f>(D70-D72)/(D65-D67)</f>
        <v>0.58962264150943411</v>
      </c>
      <c r="C75" t="e">
        <f ca="1">getformula(B75)</f>
        <v>#NAME?</v>
      </c>
    </row>
    <row r="76" spans="1:8" x14ac:dyDescent="0.2">
      <c r="A76" t="s">
        <v>17</v>
      </c>
      <c r="B76" s="16">
        <f>(D72-B75*D67)/H65</f>
        <v>-47.570309718761138</v>
      </c>
      <c r="C76" t="e">
        <f ca="1">getformula(B76)</f>
        <v>#NAME?</v>
      </c>
    </row>
    <row r="77" spans="1:8" x14ac:dyDescent="0.2">
      <c r="A77" s="20" t="s">
        <v>8</v>
      </c>
      <c r="B77" s="21">
        <f>B75*B66+B76*F66</f>
        <v>11.391954432182274</v>
      </c>
      <c r="C77" t="e">
        <f ca="1">getformula(B77)</f>
        <v>#NAME?</v>
      </c>
    </row>
    <row r="80" spans="1:8" ht="15.75" x14ac:dyDescent="0.25">
      <c r="A80" s="19" t="s">
        <v>28</v>
      </c>
    </row>
    <row r="81" spans="1:8" x14ac:dyDescent="0.2">
      <c r="A81" s="18" t="s">
        <v>47</v>
      </c>
    </row>
    <row r="83" spans="1:8" x14ac:dyDescent="0.2">
      <c r="B83" s="18" t="s">
        <v>5</v>
      </c>
      <c r="F83" s="18" t="s">
        <v>6</v>
      </c>
    </row>
    <row r="84" spans="1:8" x14ac:dyDescent="0.2">
      <c r="B84" s="4"/>
      <c r="C84" s="4"/>
      <c r="D84" s="11">
        <f>E10</f>
        <v>169</v>
      </c>
      <c r="F84" s="4"/>
      <c r="G84" s="4"/>
      <c r="H84" s="13">
        <f>K10</f>
        <v>1.1236000000000002</v>
      </c>
    </row>
    <row r="85" spans="1:8" x14ac:dyDescent="0.2">
      <c r="B85" s="9">
        <f>C11</f>
        <v>130</v>
      </c>
      <c r="C85" s="4"/>
      <c r="D85" s="11"/>
      <c r="F85" s="9">
        <f>$G$12*(1+$B$6)</f>
        <v>1.06</v>
      </c>
      <c r="G85" s="4"/>
      <c r="H85" s="14"/>
    </row>
    <row r="86" spans="1:8" x14ac:dyDescent="0.2">
      <c r="B86" s="9"/>
      <c r="C86" s="4"/>
      <c r="D86" s="11">
        <f>E12</f>
        <v>117</v>
      </c>
      <c r="F86" s="9"/>
      <c r="G86" s="4"/>
      <c r="H86" s="13">
        <f>K12</f>
        <v>1.1236000000000002</v>
      </c>
    </row>
    <row r="87" spans="1:8" x14ac:dyDescent="0.2">
      <c r="B87" s="9"/>
      <c r="C87" s="4"/>
      <c r="D87" s="11"/>
      <c r="F87" s="9"/>
      <c r="G87" s="4"/>
      <c r="H87" s="13"/>
    </row>
    <row r="88" spans="1:8" x14ac:dyDescent="0.2">
      <c r="B88" s="18" t="s">
        <v>25</v>
      </c>
    </row>
    <row r="89" spans="1:8" x14ac:dyDescent="0.2">
      <c r="C89" s="4"/>
      <c r="D89" s="11">
        <f>K19</f>
        <v>0</v>
      </c>
    </row>
    <row r="90" spans="1:8" x14ac:dyDescent="0.2">
      <c r="B90" s="10" t="s">
        <v>41</v>
      </c>
      <c r="C90" s="4"/>
      <c r="D90" s="11"/>
    </row>
    <row r="91" spans="1:8" x14ac:dyDescent="0.2">
      <c r="B91" s="9"/>
      <c r="C91" s="4"/>
      <c r="D91" s="11">
        <f>K21</f>
        <v>0</v>
      </c>
    </row>
    <row r="93" spans="1:8" x14ac:dyDescent="0.2">
      <c r="A93" s="18" t="s">
        <v>20</v>
      </c>
    </row>
    <row r="94" spans="1:8" x14ac:dyDescent="0.2">
      <c r="A94" t="s">
        <v>16</v>
      </c>
      <c r="B94" s="8">
        <f>(D89-D91)/(D84-D86)</f>
        <v>0</v>
      </c>
      <c r="C94" t="e">
        <f ca="1">getformula(B94)</f>
        <v>#NAME?</v>
      </c>
    </row>
    <row r="95" spans="1:8" x14ac:dyDescent="0.2">
      <c r="A95" t="s">
        <v>17</v>
      </c>
      <c r="B95" s="16">
        <f>(D91-B94*D86)/H84</f>
        <v>0</v>
      </c>
      <c r="C95" t="e">
        <f ca="1">getformula(B95)</f>
        <v>#NAME?</v>
      </c>
    </row>
    <row r="96" spans="1:8" x14ac:dyDescent="0.2">
      <c r="A96" s="20" t="s">
        <v>10</v>
      </c>
      <c r="B96" s="21">
        <f>B94*B85+B95*F85</f>
        <v>0</v>
      </c>
      <c r="C96" t="e">
        <f ca="1">getformula(B96)</f>
        <v>#NAME?</v>
      </c>
    </row>
    <row r="99" spans="1:8" x14ac:dyDescent="0.2">
      <c r="A99" s="18" t="s">
        <v>48</v>
      </c>
    </row>
    <row r="101" spans="1:8" x14ac:dyDescent="0.2">
      <c r="B101" s="18" t="s">
        <v>5</v>
      </c>
      <c r="F101" s="18" t="s">
        <v>6</v>
      </c>
    </row>
    <row r="102" spans="1:8" x14ac:dyDescent="0.2">
      <c r="B102" s="4"/>
      <c r="C102" s="4"/>
      <c r="D102" s="11">
        <f>E12</f>
        <v>117</v>
      </c>
      <c r="F102" s="4"/>
      <c r="G102" s="4"/>
      <c r="H102" s="13">
        <f>K12</f>
        <v>1.1236000000000002</v>
      </c>
    </row>
    <row r="103" spans="1:8" x14ac:dyDescent="0.2">
      <c r="B103" s="9">
        <f>C13</f>
        <v>90</v>
      </c>
      <c r="C103" s="4"/>
      <c r="D103" s="11"/>
      <c r="F103" s="9">
        <f>$G$12*(1+$B$6)</f>
        <v>1.06</v>
      </c>
      <c r="G103" s="4"/>
      <c r="H103" s="14"/>
    </row>
    <row r="104" spans="1:8" x14ac:dyDescent="0.2">
      <c r="B104" s="9"/>
      <c r="C104" s="4"/>
      <c r="D104" s="11">
        <f>E14</f>
        <v>81</v>
      </c>
      <c r="F104" s="9"/>
      <c r="G104" s="4"/>
      <c r="H104" s="13">
        <f>K14</f>
        <v>1.1236000000000002</v>
      </c>
    </row>
    <row r="105" spans="1:8" x14ac:dyDescent="0.2">
      <c r="B105" s="9"/>
      <c r="C105" s="4"/>
      <c r="D105" s="11"/>
      <c r="F105" s="9"/>
      <c r="G105" s="4"/>
      <c r="H105" s="13"/>
    </row>
    <row r="106" spans="1:8" x14ac:dyDescent="0.2">
      <c r="B106" s="18" t="s">
        <v>25</v>
      </c>
    </row>
    <row r="107" spans="1:8" x14ac:dyDescent="0.2">
      <c r="C107" s="4"/>
      <c r="D107" s="11">
        <f>K21</f>
        <v>0</v>
      </c>
    </row>
    <row r="108" spans="1:8" x14ac:dyDescent="0.2">
      <c r="B108" s="10" t="s">
        <v>42</v>
      </c>
      <c r="C108" s="4"/>
      <c r="D108" s="11"/>
    </row>
    <row r="109" spans="1:8" x14ac:dyDescent="0.2">
      <c r="B109" s="9"/>
      <c r="C109" s="4"/>
      <c r="D109" s="11">
        <f>K23</f>
        <v>29</v>
      </c>
    </row>
    <row r="111" spans="1:8" x14ac:dyDescent="0.2">
      <c r="A111" s="18" t="s">
        <v>20</v>
      </c>
    </row>
    <row r="112" spans="1:8" x14ac:dyDescent="0.2">
      <c r="A112" t="s">
        <v>16</v>
      </c>
      <c r="B112" s="8">
        <f>(D107-D109)/(D102-D104)</f>
        <v>-0.80555555555555558</v>
      </c>
      <c r="C112" t="e">
        <f ca="1">getformula(B112)</f>
        <v>#NAME?</v>
      </c>
    </row>
    <row r="113" spans="1:8" x14ac:dyDescent="0.2">
      <c r="A113" t="s">
        <v>17</v>
      </c>
      <c r="B113" s="16">
        <f>(D109-B112*D104)/H102</f>
        <v>83.882164471342108</v>
      </c>
      <c r="C113" t="e">
        <f ca="1">getformula(B113)</f>
        <v>#NAME?</v>
      </c>
    </row>
    <row r="114" spans="1:8" x14ac:dyDescent="0.2">
      <c r="A114" s="20" t="s">
        <v>10</v>
      </c>
      <c r="B114" s="21">
        <f>B112*B103+B113*F103</f>
        <v>16.415094339622641</v>
      </c>
      <c r="C114" t="e">
        <f ca="1">getformula(B114)</f>
        <v>#NAME?</v>
      </c>
    </row>
    <row r="117" spans="1:8" x14ac:dyDescent="0.2">
      <c r="A117" s="18" t="s">
        <v>49</v>
      </c>
    </row>
    <row r="119" spans="1:8" x14ac:dyDescent="0.2">
      <c r="B119" s="18" t="s">
        <v>5</v>
      </c>
      <c r="F119" s="18" t="s">
        <v>6</v>
      </c>
    </row>
    <row r="120" spans="1:8" x14ac:dyDescent="0.2">
      <c r="B120" s="4"/>
      <c r="C120" s="4"/>
      <c r="D120" s="11">
        <f>C11</f>
        <v>130</v>
      </c>
      <c r="F120" s="4"/>
      <c r="G120" s="4"/>
      <c r="H120" s="13">
        <f>I11</f>
        <v>1.06</v>
      </c>
    </row>
    <row r="121" spans="1:8" x14ac:dyDescent="0.2">
      <c r="B121" s="9">
        <f>A12</f>
        <v>100</v>
      </c>
      <c r="C121" s="4"/>
      <c r="D121" s="11"/>
      <c r="F121" s="9">
        <f>G12</f>
        <v>1</v>
      </c>
      <c r="G121" s="4"/>
      <c r="H121" s="14"/>
    </row>
    <row r="122" spans="1:8" x14ac:dyDescent="0.2">
      <c r="B122" s="9"/>
      <c r="C122" s="4"/>
      <c r="D122" s="11">
        <f>C13</f>
        <v>90</v>
      </c>
      <c r="F122" s="9"/>
      <c r="G122" s="4"/>
      <c r="H122" s="13">
        <f>I13</f>
        <v>1.06</v>
      </c>
    </row>
    <row r="123" spans="1:8" x14ac:dyDescent="0.2">
      <c r="B123" s="9"/>
      <c r="C123" s="4"/>
      <c r="D123" s="11"/>
      <c r="F123" s="9"/>
      <c r="G123" s="4"/>
      <c r="H123" s="13"/>
    </row>
    <row r="124" spans="1:8" x14ac:dyDescent="0.2">
      <c r="B124" s="18" t="s">
        <v>25</v>
      </c>
    </row>
    <row r="125" spans="1:8" x14ac:dyDescent="0.2">
      <c r="C125" s="4"/>
      <c r="D125" s="14">
        <f>B96</f>
        <v>0</v>
      </c>
    </row>
    <row r="126" spans="1:8" x14ac:dyDescent="0.2">
      <c r="B126" s="10" t="s">
        <v>43</v>
      </c>
      <c r="C126" s="4"/>
      <c r="D126" s="11"/>
    </row>
    <row r="127" spans="1:8" x14ac:dyDescent="0.2">
      <c r="B127" s="9"/>
      <c r="C127" s="4"/>
      <c r="D127" s="14">
        <f>B114</f>
        <v>16.415094339622641</v>
      </c>
    </row>
    <row r="129" spans="1:3" x14ac:dyDescent="0.2">
      <c r="A129" s="18" t="s">
        <v>20</v>
      </c>
    </row>
    <row r="130" spans="1:3" x14ac:dyDescent="0.2">
      <c r="A130" t="s">
        <v>16</v>
      </c>
      <c r="B130" s="8">
        <f>(D125-D127)/(D120-D122)</f>
        <v>-0.410377358490566</v>
      </c>
      <c r="C130" t="e">
        <f ca="1">getformula(B130)</f>
        <v>#NAME?</v>
      </c>
    </row>
    <row r="131" spans="1:3" x14ac:dyDescent="0.2">
      <c r="A131" t="s">
        <v>17</v>
      </c>
      <c r="B131" s="16">
        <f>(D127-B130*D122)/H120</f>
        <v>50.329298682805266</v>
      </c>
      <c r="C131" t="e">
        <f ca="1">getformula(B131)</f>
        <v>#NAME?</v>
      </c>
    </row>
    <row r="132" spans="1:3" x14ac:dyDescent="0.2">
      <c r="A132" s="20" t="s">
        <v>10</v>
      </c>
      <c r="B132" s="21">
        <f>B130*B121+B131*F121</f>
        <v>9.2915628337486638</v>
      </c>
      <c r="C132" t="e">
        <f ca="1">getformula(B132)</f>
        <v>#NAME?</v>
      </c>
    </row>
    <row r="135" spans="1:3" x14ac:dyDescent="0.2">
      <c r="A135" s="18" t="s">
        <v>29</v>
      </c>
    </row>
    <row r="136" spans="1:3" x14ac:dyDescent="0.2">
      <c r="A136" s="35" t="s">
        <v>2</v>
      </c>
      <c r="B136">
        <f>B5</f>
        <v>100</v>
      </c>
    </row>
    <row r="137" spans="1:3" x14ac:dyDescent="0.2">
      <c r="A137" s="35" t="s">
        <v>3</v>
      </c>
      <c r="B137" s="2">
        <f>B6</f>
        <v>0.06</v>
      </c>
    </row>
    <row r="138" spans="1:3" x14ac:dyDescent="0.2">
      <c r="A138" s="35" t="s">
        <v>4</v>
      </c>
      <c r="B138">
        <f>B7</f>
        <v>110</v>
      </c>
    </row>
    <row r="139" spans="1:3" x14ac:dyDescent="0.2">
      <c r="A139" s="35" t="s">
        <v>8</v>
      </c>
      <c r="B139" s="8">
        <f>B77</f>
        <v>11.391954432182274</v>
      </c>
    </row>
    <row r="140" spans="1:3" x14ac:dyDescent="0.2">
      <c r="A140" s="35" t="s">
        <v>10</v>
      </c>
      <c r="B140" s="8">
        <f>B139+B138/(1+B137)^2-B136</f>
        <v>9.2915628337486567</v>
      </c>
      <c r="C140" t="e">
        <f ca="1">getformula(B140)</f>
        <v>#NAME?</v>
      </c>
    </row>
    <row r="225" ht="12.75" customHeight="1" x14ac:dyDescent="0.2"/>
  </sheetData>
  <mergeCells count="1">
    <mergeCell ref="A1:L1"/>
  </mergeCells>
  <phoneticPr fontId="0" type="noConversion"/>
  <printOptions headings="1" gridLines="1"/>
  <pageMargins left="0.75" right="0.75" top="1" bottom="1" header="0.5" footer="0.5"/>
  <pageSetup orientation="landscape" verticalDpi="300" r:id="rId1"/>
  <headerFooter alignWithMargins="0">
    <oddHeader>&amp;CUN-11H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1"/>
  <sheetViews>
    <sheetView workbookViewId="0">
      <selection sqref="A1:I1"/>
    </sheetView>
  </sheetViews>
  <sheetFormatPr defaultRowHeight="12.75" x14ac:dyDescent="0.2"/>
  <cols>
    <col min="1" max="1" width="23.28515625" customWidth="1"/>
    <col min="5" max="5" width="9.140625" style="4"/>
    <col min="6" max="6" width="19.5703125" customWidth="1"/>
    <col min="9" max="10" width="9.140625" style="4"/>
    <col min="12" max="12" width="20" bestFit="1" customWidth="1"/>
  </cols>
  <sheetData>
    <row r="1" spans="1:12" ht="18" x14ac:dyDescent="0.25">
      <c r="A1" s="45" t="s">
        <v>24</v>
      </c>
      <c r="B1" s="45"/>
      <c r="C1" s="45"/>
      <c r="D1" s="45"/>
      <c r="E1" s="45"/>
      <c r="F1" s="45"/>
      <c r="G1" s="45"/>
      <c r="H1" s="45"/>
      <c r="I1" s="45"/>
    </row>
    <row r="2" spans="1:12" x14ac:dyDescent="0.2">
      <c r="A2" t="s">
        <v>0</v>
      </c>
      <c r="B2" s="2">
        <v>0.3</v>
      </c>
    </row>
    <row r="3" spans="1:12" x14ac:dyDescent="0.2">
      <c r="A3" t="s">
        <v>1</v>
      </c>
      <c r="B3" s="2">
        <v>-0.1</v>
      </c>
      <c r="E3"/>
    </row>
    <row r="4" spans="1:12" x14ac:dyDescent="0.2">
      <c r="E4" s="16"/>
    </row>
    <row r="5" spans="1:12" x14ac:dyDescent="0.2">
      <c r="A5" t="s">
        <v>2</v>
      </c>
      <c r="B5">
        <v>100</v>
      </c>
      <c r="E5" s="16"/>
    </row>
    <row r="6" spans="1:12" x14ac:dyDescent="0.2">
      <c r="A6" t="s">
        <v>3</v>
      </c>
      <c r="B6" s="2">
        <v>0.06</v>
      </c>
    </row>
    <row r="7" spans="1:12" x14ac:dyDescent="0.2">
      <c r="A7" t="s">
        <v>4</v>
      </c>
      <c r="B7">
        <v>110</v>
      </c>
    </row>
    <row r="9" spans="1:12" x14ac:dyDescent="0.2">
      <c r="A9" s="1" t="s">
        <v>5</v>
      </c>
      <c r="E9"/>
      <c r="G9" s="1" t="s">
        <v>6</v>
      </c>
    </row>
    <row r="10" spans="1:12" x14ac:dyDescent="0.2">
      <c r="C10" s="4"/>
      <c r="D10" s="4"/>
      <c r="E10" s="11">
        <f>C11*(1+B2)</f>
        <v>169</v>
      </c>
      <c r="K10" s="13">
        <f>I11*(1+B6)</f>
        <v>1.1236000000000002</v>
      </c>
    </row>
    <row r="11" spans="1:12" x14ac:dyDescent="0.2">
      <c r="C11" s="9">
        <f>$A$12*(1+B2)</f>
        <v>130</v>
      </c>
      <c r="D11" s="4"/>
      <c r="E11" s="11"/>
      <c r="I11" s="9">
        <f>$G$12*(1+$B$6)</f>
        <v>1.06</v>
      </c>
      <c r="K11" s="14"/>
    </row>
    <row r="12" spans="1:12" x14ac:dyDescent="0.2">
      <c r="A12">
        <f>B5</f>
        <v>100</v>
      </c>
      <c r="C12" s="9"/>
      <c r="D12" s="4"/>
      <c r="E12" s="11">
        <f>C11*(1+B3)</f>
        <v>117</v>
      </c>
      <c r="G12">
        <v>1</v>
      </c>
      <c r="I12" s="9"/>
      <c r="K12" s="13">
        <f>I11*(1+B6)</f>
        <v>1.1236000000000002</v>
      </c>
    </row>
    <row r="13" spans="1:12" x14ac:dyDescent="0.2">
      <c r="C13" s="9">
        <f>$A$12*(1+B3)</f>
        <v>90</v>
      </c>
      <c r="D13" s="4"/>
      <c r="E13" s="11"/>
      <c r="I13" s="9">
        <f>$G$12*(1+$B$6)</f>
        <v>1.06</v>
      </c>
      <c r="K13" s="14"/>
    </row>
    <row r="14" spans="1:12" x14ac:dyDescent="0.2">
      <c r="C14" s="9"/>
      <c r="E14" s="11">
        <f>C13*(1+B3)</f>
        <v>81</v>
      </c>
      <c r="J14"/>
      <c r="K14" s="13">
        <f>I11*(1+B6)</f>
        <v>1.1236000000000002</v>
      </c>
    </row>
    <row r="15" spans="1:12" x14ac:dyDescent="0.2">
      <c r="C15" s="9"/>
      <c r="E15" s="9"/>
    </row>
    <row r="16" spans="1:12" x14ac:dyDescent="0.2">
      <c r="A16" s="1" t="s">
        <v>9</v>
      </c>
      <c r="C16" s="9"/>
      <c r="E16" s="9"/>
      <c r="G16" s="22" t="s">
        <v>25</v>
      </c>
      <c r="H16" s="20"/>
      <c r="I16" s="23"/>
      <c r="J16" s="20"/>
      <c r="K16" s="23"/>
      <c r="L16" s="20"/>
    </row>
    <row r="17" spans="1:12" x14ac:dyDescent="0.2">
      <c r="D17" s="4"/>
      <c r="E17" s="11">
        <f>MAX(E10-$B$7,0)</f>
        <v>59</v>
      </c>
      <c r="F17" t="e">
        <f ca="1">getformula(E17)</f>
        <v>#NAME?</v>
      </c>
      <c r="G17" s="20"/>
      <c r="H17" s="20"/>
      <c r="I17" s="20"/>
      <c r="J17" s="24"/>
      <c r="K17" s="25">
        <f>MAX($B$7-E10,0)</f>
        <v>0</v>
      </c>
      <c r="L17" s="20" t="e">
        <f ca="1">getformula(K17)</f>
        <v>#NAME?</v>
      </c>
    </row>
    <row r="18" spans="1:12" x14ac:dyDescent="0.2">
      <c r="C18" s="10" t="s">
        <v>41</v>
      </c>
      <c r="D18" s="4"/>
      <c r="E18" s="11"/>
      <c r="G18" s="20"/>
      <c r="H18" s="20"/>
      <c r="I18" s="26" t="s">
        <v>41</v>
      </c>
      <c r="J18" s="24"/>
      <c r="K18" s="25"/>
      <c r="L18" s="20"/>
    </row>
    <row r="19" spans="1:12" x14ac:dyDescent="0.2">
      <c r="A19" s="12" t="s">
        <v>43</v>
      </c>
      <c r="C19" s="9"/>
      <c r="D19" s="4"/>
      <c r="E19" s="11">
        <f>MAX(E12-$B$7,0)</f>
        <v>7</v>
      </c>
      <c r="F19" t="e">
        <f ca="1">getformula(E19)</f>
        <v>#NAME?</v>
      </c>
      <c r="G19" s="27" t="s">
        <v>43</v>
      </c>
      <c r="H19" s="20"/>
      <c r="I19" s="23"/>
      <c r="J19" s="24"/>
      <c r="K19" s="25">
        <f>MAX($B$7-E12,0)</f>
        <v>0</v>
      </c>
      <c r="L19" s="20" t="e">
        <f ca="1">getformula(K19)</f>
        <v>#NAME?</v>
      </c>
    </row>
    <row r="20" spans="1:12" x14ac:dyDescent="0.2">
      <c r="C20" s="10" t="s">
        <v>42</v>
      </c>
      <c r="D20" s="4"/>
      <c r="E20" s="11"/>
      <c r="G20" s="20"/>
      <c r="H20" s="20"/>
      <c r="I20" s="26" t="s">
        <v>42</v>
      </c>
      <c r="J20" s="24"/>
      <c r="K20" s="25"/>
      <c r="L20" s="20"/>
    </row>
    <row r="21" spans="1:12" x14ac:dyDescent="0.2">
      <c r="E21" s="11">
        <f>MAX(E14-$B$7,0)</f>
        <v>0</v>
      </c>
      <c r="F21" t="e">
        <f ca="1">getformula(E21)</f>
        <v>#NAME?</v>
      </c>
      <c r="G21" s="20"/>
      <c r="H21" s="20"/>
      <c r="I21" s="20"/>
      <c r="J21" s="20"/>
      <c r="K21" s="25">
        <f>MAX($B$7-E14,0)</f>
        <v>29</v>
      </c>
      <c r="L21" s="20" t="e">
        <f ca="1">getformula(K21)</f>
        <v>#NAME?</v>
      </c>
    </row>
    <row r="22" spans="1:12" x14ac:dyDescent="0.2">
      <c r="A22" s="3"/>
      <c r="C22" s="17"/>
      <c r="E22" s="9"/>
    </row>
    <row r="24" spans="1:12" x14ac:dyDescent="0.2">
      <c r="A24" s="18" t="s">
        <v>47</v>
      </c>
    </row>
    <row r="26" spans="1:12" x14ac:dyDescent="0.2">
      <c r="B26" s="18" t="s">
        <v>5</v>
      </c>
      <c r="F26" s="18" t="s">
        <v>6</v>
      </c>
    </row>
    <row r="27" spans="1:12" x14ac:dyDescent="0.2">
      <c r="B27" s="4"/>
      <c r="C27" s="4"/>
      <c r="D27" s="11">
        <f>E10</f>
        <v>169</v>
      </c>
      <c r="F27" s="4"/>
      <c r="G27" s="4"/>
      <c r="H27" s="13">
        <f>K10</f>
        <v>1.1236000000000002</v>
      </c>
    </row>
    <row r="28" spans="1:12" x14ac:dyDescent="0.2">
      <c r="B28" s="9">
        <f>C11</f>
        <v>130</v>
      </c>
      <c r="C28" s="4"/>
      <c r="D28" s="11"/>
      <c r="F28" s="9">
        <f>$G$12*(1+$B$6)</f>
        <v>1.06</v>
      </c>
      <c r="G28" s="4"/>
      <c r="H28" s="14"/>
    </row>
    <row r="29" spans="1:12" x14ac:dyDescent="0.2">
      <c r="B29" s="9"/>
      <c r="C29" s="4"/>
      <c r="D29" s="11">
        <f>E12</f>
        <v>117</v>
      </c>
      <c r="F29" s="9"/>
      <c r="G29" s="4"/>
      <c r="H29" s="13">
        <f>K12</f>
        <v>1.1236000000000002</v>
      </c>
    </row>
    <row r="30" spans="1:12" x14ac:dyDescent="0.2">
      <c r="B30" s="9"/>
      <c r="C30" s="4"/>
      <c r="D30" s="11"/>
      <c r="F30" s="9"/>
      <c r="G30" s="4"/>
      <c r="H30" s="13"/>
    </row>
    <row r="31" spans="1:12" x14ac:dyDescent="0.2">
      <c r="B31" s="18" t="s">
        <v>25</v>
      </c>
    </row>
    <row r="32" spans="1:12" x14ac:dyDescent="0.2">
      <c r="C32" s="4"/>
      <c r="D32" s="11">
        <f>K17</f>
        <v>0</v>
      </c>
    </row>
    <row r="33" spans="1:8" x14ac:dyDescent="0.2">
      <c r="B33" s="10" t="s">
        <v>41</v>
      </c>
      <c r="C33" s="4"/>
      <c r="D33" s="11"/>
    </row>
    <row r="34" spans="1:8" x14ac:dyDescent="0.2">
      <c r="B34" s="9"/>
      <c r="C34" s="4"/>
      <c r="D34" s="11">
        <f>K19</f>
        <v>0</v>
      </c>
    </row>
    <row r="36" spans="1:8" x14ac:dyDescent="0.2">
      <c r="A36" s="18" t="s">
        <v>20</v>
      </c>
    </row>
    <row r="37" spans="1:8" x14ac:dyDescent="0.2">
      <c r="A37" t="s">
        <v>16</v>
      </c>
      <c r="B37" s="8">
        <f>(D32-D34)/(D27-D29)</f>
        <v>0</v>
      </c>
      <c r="C37" t="e">
        <f ca="1">getformula(B37)</f>
        <v>#NAME?</v>
      </c>
    </row>
    <row r="38" spans="1:8" ht="12.75" customHeight="1" x14ac:dyDescent="0.2">
      <c r="A38" t="s">
        <v>17</v>
      </c>
      <c r="B38" s="16">
        <f>(D34-B37*D29)/H27</f>
        <v>0</v>
      </c>
      <c r="C38" t="e">
        <f ca="1">getformula(B38)</f>
        <v>#NAME?</v>
      </c>
    </row>
    <row r="39" spans="1:8" x14ac:dyDescent="0.2">
      <c r="A39" s="20" t="s">
        <v>50</v>
      </c>
      <c r="B39" s="21">
        <f>B37*B28+B38*F28</f>
        <v>0</v>
      </c>
      <c r="C39" t="e">
        <f ca="1">getformula(B39)</f>
        <v>#NAME?</v>
      </c>
    </row>
    <row r="42" spans="1:8" x14ac:dyDescent="0.2">
      <c r="A42" s="18" t="s">
        <v>48</v>
      </c>
    </row>
    <row r="44" spans="1:8" x14ac:dyDescent="0.2">
      <c r="B44" s="18" t="s">
        <v>5</v>
      </c>
      <c r="F44" s="18" t="s">
        <v>6</v>
      </c>
    </row>
    <row r="45" spans="1:8" x14ac:dyDescent="0.2">
      <c r="B45" s="4"/>
      <c r="C45" s="4"/>
      <c r="D45" s="11">
        <f>E12</f>
        <v>117</v>
      </c>
      <c r="F45" s="4"/>
      <c r="G45" s="4"/>
      <c r="H45" s="13">
        <f>K12</f>
        <v>1.1236000000000002</v>
      </c>
    </row>
    <row r="46" spans="1:8" x14ac:dyDescent="0.2">
      <c r="B46" s="9">
        <f>C13</f>
        <v>90</v>
      </c>
      <c r="C46" s="4"/>
      <c r="D46" s="11"/>
      <c r="F46" s="9">
        <f>$G$12*(1+$B$6)</f>
        <v>1.06</v>
      </c>
      <c r="G46" s="4"/>
      <c r="H46" s="14"/>
    </row>
    <row r="47" spans="1:8" x14ac:dyDescent="0.2">
      <c r="B47" s="9"/>
      <c r="C47" s="4"/>
      <c r="D47" s="11">
        <f>E14</f>
        <v>81</v>
      </c>
      <c r="F47" s="9"/>
      <c r="G47" s="4"/>
      <c r="H47" s="13">
        <f>K14</f>
        <v>1.1236000000000002</v>
      </c>
    </row>
    <row r="48" spans="1:8" x14ac:dyDescent="0.2">
      <c r="B48" s="9"/>
      <c r="C48" s="4"/>
      <c r="D48" s="11"/>
      <c r="F48" s="9"/>
      <c r="G48" s="4"/>
      <c r="H48" s="13"/>
    </row>
    <row r="49" spans="1:8" x14ac:dyDescent="0.2">
      <c r="B49" s="18" t="s">
        <v>25</v>
      </c>
    </row>
    <row r="50" spans="1:8" x14ac:dyDescent="0.2">
      <c r="C50" s="4"/>
      <c r="D50" s="11">
        <f>K19</f>
        <v>0</v>
      </c>
    </row>
    <row r="51" spans="1:8" x14ac:dyDescent="0.2">
      <c r="B51" s="10" t="s">
        <v>42</v>
      </c>
      <c r="C51" s="4"/>
      <c r="D51" s="11"/>
    </row>
    <row r="52" spans="1:8" x14ac:dyDescent="0.2">
      <c r="B52" s="9"/>
      <c r="C52" s="4"/>
      <c r="D52" s="11">
        <f>K21</f>
        <v>29</v>
      </c>
    </row>
    <row r="54" spans="1:8" x14ac:dyDescent="0.2">
      <c r="A54" s="18" t="s">
        <v>20</v>
      </c>
    </row>
    <row r="55" spans="1:8" x14ac:dyDescent="0.2">
      <c r="A55" t="s">
        <v>16</v>
      </c>
      <c r="B55" s="8">
        <f>(D50-D52)/(D45-D47)</f>
        <v>-0.80555555555555558</v>
      </c>
      <c r="C55" t="e">
        <f ca="1">getformula(B55)</f>
        <v>#NAME?</v>
      </c>
    </row>
    <row r="56" spans="1:8" x14ac:dyDescent="0.2">
      <c r="A56" t="s">
        <v>17</v>
      </c>
      <c r="B56" s="16">
        <f>(D52-B55*D47)/H45</f>
        <v>83.882164471342108</v>
      </c>
      <c r="C56" t="e">
        <f ca="1">getformula(B56)</f>
        <v>#NAME?</v>
      </c>
    </row>
    <row r="57" spans="1:8" x14ac:dyDescent="0.2">
      <c r="A57" s="20" t="s">
        <v>51</v>
      </c>
      <c r="B57" s="21">
        <f>B55*B46+B56*F46</f>
        <v>16.415094339622641</v>
      </c>
      <c r="C57" t="e">
        <f ca="1">getformula(B57)</f>
        <v>#NAME?</v>
      </c>
    </row>
    <row r="58" spans="1:8" x14ac:dyDescent="0.2">
      <c r="A58" s="20" t="s">
        <v>52</v>
      </c>
      <c r="B58" s="21">
        <f>MAX(B7-B46,B55*B46+B56*F46)</f>
        <v>20</v>
      </c>
      <c r="C58" t="e">
        <f ca="1">getformula(B58)</f>
        <v>#NAME?</v>
      </c>
    </row>
    <row r="60" spans="1:8" x14ac:dyDescent="0.2">
      <c r="A60" s="18" t="s">
        <v>53</v>
      </c>
    </row>
    <row r="62" spans="1:8" x14ac:dyDescent="0.2">
      <c r="B62" s="18" t="s">
        <v>5</v>
      </c>
      <c r="F62" s="18" t="s">
        <v>6</v>
      </c>
    </row>
    <row r="63" spans="1:8" x14ac:dyDescent="0.2">
      <c r="B63" s="4"/>
      <c r="C63" s="4"/>
      <c r="D63" s="11">
        <f>C11</f>
        <v>130</v>
      </c>
      <c r="F63" s="4"/>
      <c r="G63" s="4"/>
      <c r="H63" s="13">
        <f>I11</f>
        <v>1.06</v>
      </c>
    </row>
    <row r="64" spans="1:8" x14ac:dyDescent="0.2">
      <c r="B64" s="9">
        <f>A12</f>
        <v>100</v>
      </c>
      <c r="C64" s="4"/>
      <c r="D64" s="11"/>
      <c r="F64" s="9">
        <f>G12</f>
        <v>1</v>
      </c>
      <c r="G64" s="4"/>
      <c r="H64" s="14"/>
    </row>
    <row r="65" spans="1:8" x14ac:dyDescent="0.2">
      <c r="B65" s="9"/>
      <c r="C65" s="4"/>
      <c r="D65" s="11">
        <f>C13</f>
        <v>90</v>
      </c>
      <c r="F65" s="9"/>
      <c r="G65" s="4"/>
      <c r="H65" s="13">
        <f>I13</f>
        <v>1.06</v>
      </c>
    </row>
    <row r="66" spans="1:8" x14ac:dyDescent="0.2">
      <c r="B66" s="9"/>
      <c r="C66" s="4"/>
      <c r="D66" s="11"/>
      <c r="F66" s="9"/>
      <c r="G66" s="4"/>
      <c r="H66" s="13"/>
    </row>
    <row r="67" spans="1:8" x14ac:dyDescent="0.2">
      <c r="B67" s="18" t="s">
        <v>25</v>
      </c>
    </row>
    <row r="68" spans="1:8" x14ac:dyDescent="0.2">
      <c r="C68" s="4"/>
      <c r="D68" s="14">
        <f>B39</f>
        <v>0</v>
      </c>
    </row>
    <row r="69" spans="1:8" x14ac:dyDescent="0.2">
      <c r="B69" s="10" t="s">
        <v>43</v>
      </c>
      <c r="C69" s="4"/>
      <c r="D69" s="11"/>
    </row>
    <row r="70" spans="1:8" x14ac:dyDescent="0.2">
      <c r="B70" s="9"/>
      <c r="C70" s="4"/>
      <c r="D70" s="14">
        <f>B58</f>
        <v>20</v>
      </c>
    </row>
    <row r="72" spans="1:8" x14ac:dyDescent="0.2">
      <c r="A72" s="18" t="s">
        <v>20</v>
      </c>
    </row>
    <row r="73" spans="1:8" x14ac:dyDescent="0.2">
      <c r="A73" t="s">
        <v>16</v>
      </c>
      <c r="B73" s="8">
        <f>(D68-D70)/(D63-D65)</f>
        <v>-0.5</v>
      </c>
      <c r="C73" t="e">
        <f ca="1">getformula(B73)</f>
        <v>#NAME?</v>
      </c>
    </row>
    <row r="74" spans="1:8" x14ac:dyDescent="0.2">
      <c r="A74" t="s">
        <v>17</v>
      </c>
      <c r="B74" s="16">
        <f>(D70-B73*D65)/H63</f>
        <v>61.320754716981128</v>
      </c>
      <c r="C74" t="e">
        <f ca="1">getformula(B74)</f>
        <v>#NAME?</v>
      </c>
    </row>
    <row r="75" spans="1:8" x14ac:dyDescent="0.2">
      <c r="A75" s="20" t="s">
        <v>54</v>
      </c>
      <c r="B75" s="21">
        <f>MAX(B7-B64,B73*B64+B74*F64)</f>
        <v>11.320754716981128</v>
      </c>
      <c r="C75" t="e">
        <f ca="1">getformula(B75)</f>
        <v>#NAME?</v>
      </c>
    </row>
    <row r="221" ht="12.75" customHeight="1" x14ac:dyDescent="0.2"/>
  </sheetData>
  <mergeCells count="1">
    <mergeCell ref="A1:I1"/>
  </mergeCells>
  <phoneticPr fontId="0" type="noConversion"/>
  <printOptions headings="1" gridLines="1"/>
  <pageMargins left="0.75" right="0.75" top="1" bottom="1" header="0.5" footer="0.5"/>
  <pageSetup orientation="landscape" verticalDpi="300" r:id="rId1"/>
  <headerFooter alignWithMargins="0">
    <oddHeader>&amp;CUN-11H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K10" sqref="K10"/>
    </sheetView>
  </sheetViews>
  <sheetFormatPr defaultRowHeight="12.75" x14ac:dyDescent="0.2"/>
  <cols>
    <col min="1" max="1" width="18.28515625" customWidth="1"/>
    <col min="3" max="4" width="9.42578125" customWidth="1"/>
    <col min="5" max="5" width="11.28515625" customWidth="1"/>
    <col min="6" max="6" width="26.5703125" customWidth="1"/>
  </cols>
  <sheetData>
    <row r="1" spans="1:6" ht="39" customHeight="1" x14ac:dyDescent="0.2">
      <c r="A1" s="44" t="s">
        <v>57</v>
      </c>
      <c r="B1" s="44"/>
      <c r="C1" s="44"/>
      <c r="D1" s="44"/>
      <c r="E1" s="44"/>
      <c r="F1" s="44"/>
    </row>
    <row r="2" spans="1:6" x14ac:dyDescent="0.2">
      <c r="A2" t="s">
        <v>58</v>
      </c>
      <c r="B2" s="2">
        <v>0.15</v>
      </c>
      <c r="C2" t="s">
        <v>60</v>
      </c>
    </row>
    <row r="3" spans="1:6" x14ac:dyDescent="0.2">
      <c r="A3" t="s">
        <v>59</v>
      </c>
      <c r="B3" s="39">
        <v>1</v>
      </c>
      <c r="C3" t="s">
        <v>61</v>
      </c>
    </row>
    <row r="4" spans="1:6" x14ac:dyDescent="0.2">
      <c r="A4" t="s">
        <v>0</v>
      </c>
      <c r="B4" s="40">
        <f>EXP(B2*SQRT(B3))-1</f>
        <v>0.16183424272828306</v>
      </c>
      <c r="C4" t="e">
        <f ca="1">getformula(B4)</f>
        <v>#NAME?</v>
      </c>
    </row>
    <row r="5" spans="1:6" x14ac:dyDescent="0.2">
      <c r="A5" t="s">
        <v>1</v>
      </c>
      <c r="B5" s="40">
        <f>EXP(-B2*SQRT(B3))-1</f>
        <v>-0.13929202357494219</v>
      </c>
      <c r="C5" t="e">
        <f ca="1">getformula(B5)</f>
        <v>#NAME?</v>
      </c>
    </row>
    <row r="6" spans="1:6" ht="13.15" customHeight="1" x14ac:dyDescent="0.2">
      <c r="B6" s="2"/>
    </row>
    <row r="7" spans="1:6" ht="13.15" customHeight="1" x14ac:dyDescent="0.25">
      <c r="A7" s="19"/>
      <c r="E7" s="9">
        <f>C8*(1+B4)</f>
        <v>134.98588075760028</v>
      </c>
      <c r="F7" t="e">
        <f ca="1">getformula(E7)</f>
        <v>#NAME?</v>
      </c>
    </row>
    <row r="8" spans="1:6" x14ac:dyDescent="0.2">
      <c r="C8" s="9">
        <f>100*(1+B4)</f>
        <v>116.1834242728283</v>
      </c>
      <c r="E8" s="9"/>
    </row>
    <row r="9" spans="1:6" x14ac:dyDescent="0.2">
      <c r="A9" s="6">
        <v>100</v>
      </c>
      <c r="C9" s="9"/>
      <c r="E9" s="9">
        <f>C8*(1+B5)</f>
        <v>100</v>
      </c>
      <c r="F9" t="e">
        <f ca="1">getformula(E9)</f>
        <v>#NAME?</v>
      </c>
    </row>
    <row r="10" spans="1:6" ht="13.15" customHeight="1" x14ac:dyDescent="0.2">
      <c r="C10" s="9">
        <f>A9*(1+B5)</f>
        <v>86.070797642505781</v>
      </c>
      <c r="E10" s="9"/>
    </row>
    <row r="11" spans="1:6" x14ac:dyDescent="0.2">
      <c r="C11" s="9"/>
      <c r="E11" s="9">
        <f>C10*(1+B5)</f>
        <v>74.081822068171789</v>
      </c>
      <c r="F11" t="e">
        <f ca="1">getformula(E11)</f>
        <v>#NAME?</v>
      </c>
    </row>
    <row r="12" spans="1:6" s="9" customFormat="1" ht="51" x14ac:dyDescent="0.2">
      <c r="A12" s="36" t="s">
        <v>30</v>
      </c>
      <c r="C12" s="36" t="s">
        <v>31</v>
      </c>
      <c r="E12" s="36" t="s">
        <v>35</v>
      </c>
    </row>
    <row r="13" spans="1:6" s="9" customFormat="1" x14ac:dyDescent="0.2">
      <c r="A13" s="36"/>
      <c r="C13" s="36"/>
    </row>
    <row r="14" spans="1:6" s="9" customFormat="1" x14ac:dyDescent="0.2">
      <c r="A14" s="36"/>
      <c r="C14" s="36"/>
    </row>
    <row r="15" spans="1:6" s="9" customFormat="1" x14ac:dyDescent="0.2">
      <c r="A15" s="36"/>
      <c r="C15" s="36"/>
    </row>
    <row r="16" spans="1:6" s="9" customFormat="1" x14ac:dyDescent="0.2">
      <c r="A16" s="36"/>
      <c r="C16" s="36"/>
    </row>
    <row r="17" spans="1:3" s="9" customFormat="1" x14ac:dyDescent="0.2">
      <c r="A17" s="36"/>
      <c r="C17" s="36"/>
    </row>
    <row r="18" spans="1:3" s="9" customFormat="1" x14ac:dyDescent="0.2">
      <c r="A18" s="36"/>
      <c r="C18" s="36"/>
    </row>
    <row r="19" spans="1:3" s="9" customFormat="1" x14ac:dyDescent="0.2">
      <c r="A19" s="36"/>
      <c r="C19" s="36"/>
    </row>
    <row r="20" spans="1:3" s="9" customFormat="1" x14ac:dyDescent="0.2">
      <c r="A20" s="36"/>
      <c r="C20" s="36"/>
    </row>
    <row r="21" spans="1:3" s="9" customFormat="1" x14ac:dyDescent="0.2">
      <c r="A21" s="36"/>
      <c r="C21" s="36"/>
    </row>
    <row r="22" spans="1:3" s="9" customFormat="1" x14ac:dyDescent="0.2">
      <c r="A22" s="36"/>
      <c r="C22" s="36"/>
    </row>
    <row r="23" spans="1:3" s="9" customFormat="1" x14ac:dyDescent="0.2">
      <c r="A23" s="36"/>
      <c r="C23" s="36"/>
    </row>
    <row r="24" spans="1:3" s="9" customFormat="1" x14ac:dyDescent="0.2">
      <c r="A24" s="36"/>
      <c r="C24" s="36"/>
    </row>
    <row r="25" spans="1:3" s="9" customFormat="1" x14ac:dyDescent="0.2">
      <c r="A25" s="36"/>
      <c r="C25" s="36"/>
    </row>
    <row r="26" spans="1:3" s="9" customFormat="1" x14ac:dyDescent="0.2">
      <c r="A26" s="36"/>
      <c r="C26" s="36"/>
    </row>
    <row r="27" spans="1:3" s="9" customFormat="1" x14ac:dyDescent="0.2">
      <c r="A27" s="36"/>
      <c r="C27" s="36"/>
    </row>
    <row r="28" spans="1:3" s="9" customFormat="1" x14ac:dyDescent="0.2">
      <c r="A28" s="36"/>
      <c r="C28" s="36"/>
    </row>
    <row r="29" spans="1:3" s="9" customFormat="1" x14ac:dyDescent="0.2">
      <c r="A29" s="36"/>
      <c r="C29" s="36"/>
    </row>
    <row r="30" spans="1:3" s="9" customFormat="1" x14ac:dyDescent="0.2">
      <c r="A30" s="36"/>
      <c r="C30" s="36"/>
    </row>
    <row r="31" spans="1:3" s="9" customFormat="1" x14ac:dyDescent="0.2">
      <c r="A31" s="36"/>
      <c r="C31" s="36"/>
    </row>
    <row r="32" spans="1:3" s="9" customFormat="1" x14ac:dyDescent="0.2">
      <c r="A32" s="36"/>
      <c r="C32" s="36"/>
    </row>
    <row r="33" spans="1:3" s="9" customFormat="1" x14ac:dyDescent="0.2">
      <c r="A33" s="36"/>
      <c r="C33" s="36"/>
    </row>
    <row r="34" spans="1:3" s="9" customFormat="1" x14ac:dyDescent="0.2">
      <c r="A34" s="36"/>
      <c r="C34" s="36"/>
    </row>
    <row r="35" spans="1:3" s="9" customFormat="1" x14ac:dyDescent="0.2">
      <c r="A35" s="36"/>
      <c r="C35" s="36"/>
    </row>
  </sheetData>
  <mergeCells count="1">
    <mergeCell ref="A1:F1"/>
  </mergeCells>
  <printOptions headings="1" gridLines="1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Sheet1</vt:lpstr>
      <vt:lpstr>Page 663, top</vt:lpstr>
      <vt:lpstr>Page 663, bottom</vt:lpstr>
      <vt:lpstr>Page 634</vt:lpstr>
      <vt:lpstr>Pages 636-640</vt:lpstr>
      <vt:lpstr>Pages 643-648</vt:lpstr>
      <vt:lpstr>Pages 650-651</vt:lpstr>
      <vt:lpstr>Page 652</vt:lpstr>
      <vt:lpstr>Page 635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benninga</dc:creator>
  <cp:lastModifiedBy>BALL, Alison</cp:lastModifiedBy>
  <cp:lastPrinted>1997-04-26T18:50:38Z</cp:lastPrinted>
  <dcterms:created xsi:type="dcterms:W3CDTF">1997-05-27T07:04:02Z</dcterms:created>
  <dcterms:modified xsi:type="dcterms:W3CDTF">2017-08-11T17:38:54Z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PFE3, Chapter20 - Binomial (1).xlsm</vt:lpwstr>
  </property>
</Properties>
</file>